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2"/>
  </bookViews>
  <sheets>
    <sheet name="Arkusz1" sheetId="1" r:id="rId1"/>
    <sheet name="Nr 1" sheetId="2" r:id="rId2"/>
    <sheet name="Nr 2" sheetId="3" r:id="rId3"/>
    <sheet name="Nr 3" sheetId="4" r:id="rId4"/>
    <sheet name="Nr 4 (2)" sheetId="5" r:id="rId5"/>
    <sheet name="Nr 4a (2)" sheetId="6" r:id="rId6"/>
    <sheet name="Nr 5" sheetId="7" r:id="rId7"/>
    <sheet name="Nr  6" sheetId="8" r:id="rId8"/>
    <sheet name="Nr  7" sheetId="9" r:id="rId9"/>
    <sheet name="Arkusz3" sheetId="10" r:id="rId10"/>
  </sheets>
  <definedNames/>
  <calcPr fullCalcOnLoad="1"/>
</workbook>
</file>

<file path=xl/sharedStrings.xml><?xml version="1.0" encoding="utf-8"?>
<sst xmlns="http://schemas.openxmlformats.org/spreadsheetml/2006/main" count="409" uniqueCount="280">
  <si>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</si>
  <si>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</si>
  <si>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</si>
  <si>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</si>
  <si>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</si>
  <si>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</si>
  <si>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</si>
  <si>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dochody związane z realizacją zadań administracji rządowej i innych zadań zleconych ustawami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</si>
  <si>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</si>
  <si>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</si>
  <si>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</si>
  <si>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</si>
  <si>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</si>
  <si>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</si>
  <si>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</si>
  <si>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</si>
  <si>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</si>
  <si>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</si>
  <si>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</si>
  <si>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</si>
  <si>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</si>
  <si>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</si>
  <si>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</si>
  <si>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</si>
  <si>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</si>
  <si>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</si>
  <si>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</si>
  <si>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</si>
  <si>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</si>
  <si>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</si>
  <si>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</si>
  <si>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IV</t>
  </si>
  <si>
    <t>Wydatki na realizację zadań wspólnych z innymi jednostkami samorządu terytorialnego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</si>
  <si>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</si>
  <si>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</si>
  <si>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</si>
  <si>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</si>
  <si>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</si>
  <si>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</si>
  <si>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</si>
  <si>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</si>
  <si>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</si>
  <si>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</si>
  <si>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</si>
  <si>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</si>
  <si>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</si>
  <si>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</si>
  <si>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</si>
  <si>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</si>
  <si>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</si>
  <si>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</si>
  <si>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</si>
  <si>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</si>
  <si>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</si>
  <si>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</si>
  <si>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</si>
  <si>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</si>
  <si>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</si>
  <si>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</si>
  <si>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Podmiot otrzymujący</t>
  </si>
  <si>
    <t>Kwota dotacji</t>
  </si>
  <si>
    <t>Przeznaczenie dotacji (cel publiczny)</t>
  </si>
  <si>
    <t xml:space="preserve">       do uchwały Nr . . . . . . . . . . . . . . . .</t>
  </si>
  <si>
    <t xml:space="preserve">       Rady. . . . . . . . . . . . . . . . . . . . . . . .</t>
  </si>
  <si>
    <t xml:space="preserve">       z dnia . . . . . . . . . . . . . . . . . . . . . . . </t>
  </si>
  <si>
    <t>dochody związane z realizacją zadań wynikających z porozumień między jednostkami samorządu terytorialnego</t>
  </si>
  <si>
    <t>podpis</t>
  </si>
  <si>
    <t>Przewodniczącego Rady</t>
  </si>
  <si>
    <t>dochody związane z realizacją zadań z zakresu administracji rządowej wykonywanych na podstawie porozumień z organami administracji rządowej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</si>
  <si>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</si>
  <si>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</si>
  <si>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</si>
  <si>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</si>
  <si>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Przychody ze spłat pożyczek i kredytów udzielonych z budżetu (§ 951)</t>
  </si>
  <si>
    <t>Przychody z zaciągniętych pożyczek i kredytów na rynku krajowym       (§ 952)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</si>
  <si>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</si>
  <si>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</si>
  <si>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Spłaty kredytów i pożyczek długoterminowych (§ 992)</t>
  </si>
  <si>
    <t>Wykup papierów wartościowych (§ 971, § 982)</t>
  </si>
  <si>
    <t>Udzielone z budżetu pożyczki i kredyty (991)</t>
  </si>
  <si>
    <t>Lokaty (§ 994)</t>
  </si>
  <si>
    <t>Razem: dział 010</t>
  </si>
  <si>
    <t>Razem: dział 600</t>
  </si>
  <si>
    <t>Razem: dział 756</t>
  </si>
  <si>
    <t>010</t>
  </si>
  <si>
    <t>Izby rolnicze</t>
  </si>
  <si>
    <t>01030</t>
  </si>
  <si>
    <t>1. Rolnictwo i łowiectwo</t>
  </si>
  <si>
    <t>Ochotnicze straże pożarne</t>
  </si>
  <si>
    <t>Razem: dział 754</t>
  </si>
  <si>
    <t>Składki na ubezpieczenia zdrowotne opłacane za osoby pobierajace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</si>
  <si>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</si>
  <si>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</si>
  <si>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</si>
  <si>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Ośrodki pomocy społecznej</t>
  </si>
  <si>
    <t>Usługi opiekuńcze i specjalistyczne usługi opiekuńcze</t>
  </si>
  <si>
    <t>Szkoły podstawowe</t>
  </si>
  <si>
    <t>Gimnazja</t>
  </si>
  <si>
    <t>Dowożenie uczniów</t>
  </si>
  <si>
    <t>Zespoły ekonomiczno-administracyjne</t>
  </si>
  <si>
    <t>Razem: dział 851</t>
  </si>
  <si>
    <t>Razem: dział 801</t>
  </si>
  <si>
    <t>Oczyszczanie miast</t>
  </si>
  <si>
    <t>Utrzymanie zieleni w miastach i gminach</t>
  </si>
  <si>
    <t>Razem: dział 900</t>
  </si>
  <si>
    <t>Przeciwdziałanie alkoholizmowi</t>
  </si>
  <si>
    <t>Razem: dział 921</t>
  </si>
  <si>
    <t>Zadania w zakresie kultury fizycznej i sportu</t>
  </si>
  <si>
    <t>Razem: dział 926</t>
  </si>
  <si>
    <t>dochody własne</t>
  </si>
  <si>
    <t>kredyty i pożyczki</t>
  </si>
  <si>
    <t>środki z innych źródeł</t>
  </si>
  <si>
    <t>Wysokość wydatków w roku 2005</t>
  </si>
  <si>
    <t>przedmiotowa</t>
  </si>
  <si>
    <t>celowa na inwestycje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</si>
  <si>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</si>
  <si>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</si>
  <si>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</si>
  <si>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</si>
  <si>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</si>
  <si>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do uchwały Nr . . . . . . . . . . . . . .</t>
  </si>
  <si>
    <t>Rady. . . . . . . . . . . . . . . . . . . . . .</t>
  </si>
  <si>
    <t xml:space="preserve">z dnia . . . . . . . . . . . . . . . . . . . . . </t>
  </si>
  <si>
    <t>Załącznik Nr 4a</t>
  </si>
  <si>
    <t>Zadanie inwestycyjne</t>
  </si>
  <si>
    <t>Razem: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</si>
  <si>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</si>
  <si>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</si>
  <si>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</si>
  <si>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</si>
  <si>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</si>
  <si>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</si>
  <si>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</si>
  <si>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</si>
  <si>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</si>
  <si>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Stan środków obrotowych na 1.01.2004 r.</t>
  </si>
  <si>
    <t>stan środków obrotowych na 31.12.2004 r.</t>
  </si>
  <si>
    <t>Plan przychodów i wydatków zakładów budżetowych</t>
  </si>
  <si>
    <t>Plan przychodów i wydatków funduszy celowych</t>
  </si>
  <si>
    <t>Wykaz dotacji udzielanych z budżetu w 2004 roku</t>
  </si>
  <si>
    <t>Nazwa funduszu</t>
  </si>
  <si>
    <t>Przedszkola</t>
  </si>
  <si>
    <t>Razem: dział 852</t>
  </si>
  <si>
    <t>Plan na 2004 rok</t>
  </si>
  <si>
    <t>7.</t>
  </si>
  <si>
    <t>Razem: dział 700</t>
  </si>
  <si>
    <t>710 - Działalność usługowa</t>
  </si>
  <si>
    <t>700 - Gospodarka mieszkaniowa</t>
  </si>
  <si>
    <t>010 - Rolnictwo i łowiectwo</t>
  </si>
  <si>
    <t>Razem: dział 710</t>
  </si>
  <si>
    <t>750 - Administracja publiczna</t>
  </si>
  <si>
    <t>Razem: dział 750</t>
  </si>
  <si>
    <t>Razem: dział 751</t>
  </si>
  <si>
    <t>758 - Różne rozliczenia</t>
  </si>
  <si>
    <t>Razem: dział 758</t>
  </si>
  <si>
    <t>8.</t>
  </si>
  <si>
    <t>852 - Pomoc społeczna</t>
  </si>
  <si>
    <t>Przychody i rozchody budżetu</t>
  </si>
  <si>
    <t>2. Transport i łączność</t>
  </si>
  <si>
    <t>Drogi publiczne gminne</t>
  </si>
  <si>
    <t>01010</t>
  </si>
  <si>
    <t>Wydatki na zadania wykonywane na podstawie porozumień z organami administracji rządowej</t>
  </si>
  <si>
    <t>1. Transport i łączność</t>
  </si>
  <si>
    <t>Drogi publiczne powiatowe</t>
  </si>
  <si>
    <t>3. Gospodarka mieszkaniowa</t>
  </si>
  <si>
    <t>Gospodarka gruntami i nieruchomościami</t>
  </si>
  <si>
    <t>1. Działalność usługowa</t>
  </si>
  <si>
    <t>Cmentarze</t>
  </si>
  <si>
    <t>1. Administracja publiczna</t>
  </si>
  <si>
    <t>4. Administracja publiczna</t>
  </si>
  <si>
    <t>Rady gmin (miast i miast na prawach powiatu)</t>
  </si>
  <si>
    <t>Urzędy gmin</t>
  </si>
  <si>
    <t>Rezerwy ogólne i celowe</t>
  </si>
  <si>
    <t>Świetlice szkolne</t>
  </si>
  <si>
    <t>Razem: dział 854</t>
  </si>
  <si>
    <t>Oświetlenie ulic, placów i dróg</t>
  </si>
  <si>
    <t>3. Pomoc społeczna</t>
  </si>
  <si>
    <t>Biblioteki</t>
  </si>
  <si>
    <t>9.</t>
  </si>
  <si>
    <t>751 - Urzędy naczelnych organów władzy państwowej, kontroli i ochrony prawa oraz sądownictwa</t>
  </si>
  <si>
    <t>600 - Transport i łączność</t>
  </si>
  <si>
    <t>Ogółem</t>
  </si>
  <si>
    <t>Obsługa papierów wartościowych, kredytów i pożyczek jednostek samorządu terytorialnego</t>
  </si>
  <si>
    <t>Razem: dział 757</t>
  </si>
  <si>
    <t>Zakup komputerów</t>
  </si>
  <si>
    <t>Przychody ze sprzedaży papierów wartościowych wyemitowanych przez j.s.t. (§ 931)</t>
  </si>
  <si>
    <t>Ogółem dochody budżetu</t>
  </si>
  <si>
    <t>Ogółem wydatki budżetu</t>
  </si>
  <si>
    <t>zgodnie z ustawą o systemie oświaty</t>
  </si>
  <si>
    <t>dotacja przedmiotowa</t>
  </si>
  <si>
    <t>zgodnie z ustawą o organizowaniu i prowadzeniu działalności kulturalnej</t>
  </si>
  <si>
    <t>zadania własne j.s.t. w zakresie kultury fizycznej</t>
  </si>
  <si>
    <t>Razem dotacje</t>
  </si>
  <si>
    <t>Przebudowa drogi gminnej Nr - 1547023 Serwis - Marzeczki - Baszowice</t>
  </si>
  <si>
    <t>Urząd Gminy</t>
  </si>
  <si>
    <t>(Sapard)</t>
  </si>
  <si>
    <t>Przebudowa drogi gminnej ul. Partyzantów w Nowej Słupi</t>
  </si>
  <si>
    <t>Przebudowa drogi gminnej Nr 1547002 Stara Słupia - Dębniak</t>
  </si>
  <si>
    <t>Wykonanie przepustów</t>
  </si>
  <si>
    <t>Razem dział 600</t>
  </si>
  <si>
    <t>Budowa kanalizacji w Nowej Słupi</t>
  </si>
  <si>
    <t>Pozyskiwanie nowych ujęć wody i budowa wodociągu w Baszowicach, Hucisku, Skałach, Bartoszowinach, Serwisie</t>
  </si>
  <si>
    <t>Przebudowa oczyszczalni w Rudkach wraz z budową sieci kanalizacyjnej w sąsiednich miejscowościach</t>
  </si>
  <si>
    <t>Razem dział 010</t>
  </si>
  <si>
    <t>Budowa drogi gminnej Stara Słupia - Dębniak, Stara Słupia - Podchełmie</t>
  </si>
  <si>
    <t>Budowa drogi gminnej Serwis - Marzeczki - Baszowice</t>
  </si>
  <si>
    <t>Budowa drogi gminnej w Hucisku</t>
  </si>
  <si>
    <t>Budowa drogi gminnej Baszowice - Hektary</t>
  </si>
  <si>
    <t>Budowa drogi gminnej Mirocice - Kępa</t>
  </si>
  <si>
    <t xml:space="preserve">9. </t>
  </si>
  <si>
    <t>Budowa drogi gminnej w Trzciance</t>
  </si>
  <si>
    <t>10.</t>
  </si>
  <si>
    <t>Opracowanie dokumentacji projektów na drogi gminne</t>
  </si>
  <si>
    <t>11.</t>
  </si>
  <si>
    <t>Kontynuacja budowy szkoły w Jeziorku</t>
  </si>
  <si>
    <t>Razem dział 801</t>
  </si>
  <si>
    <t>020 - Leśnictwo</t>
  </si>
  <si>
    <t>0490</t>
  </si>
  <si>
    <t>Razem: dział 020</t>
  </si>
  <si>
    <t>0690</t>
  </si>
  <si>
    <t>6291</t>
  </si>
  <si>
    <t>0470</t>
  </si>
  <si>
    <t>0840</t>
  </si>
  <si>
    <t>2020</t>
  </si>
  <si>
    <t>0450</t>
  </si>
  <si>
    <t>2010</t>
  </si>
  <si>
    <t>756  - Dochody od osób prawnych, od osób fizycznych i od innych jednostek nieposiadających osobowości prawnej oraz wydatki związane z ich poborem</t>
  </si>
  <si>
    <t>0010</t>
  </si>
  <si>
    <t>0020</t>
  </si>
  <si>
    <t>0310</t>
  </si>
  <si>
    <t>0320</t>
  </si>
  <si>
    <t>0330</t>
  </si>
  <si>
    <t>0340</t>
  </si>
  <si>
    <t>0410</t>
  </si>
  <si>
    <t>0430</t>
  </si>
  <si>
    <t>0480</t>
  </si>
  <si>
    <t>0500</t>
  </si>
  <si>
    <t>0910</t>
  </si>
  <si>
    <t>801 - Oświata i wychowanie</t>
  </si>
  <si>
    <t>0830</t>
  </si>
  <si>
    <t>Pozostała działalność</t>
  </si>
  <si>
    <t>01095</t>
  </si>
  <si>
    <t>6. Obsługa długu publicznego</t>
  </si>
  <si>
    <t>7. Różne rozliczenia</t>
  </si>
  <si>
    <t>8. Oświata i wychowanie</t>
  </si>
  <si>
    <t>9. Ochrona zdrowia</t>
  </si>
  <si>
    <t>10. Pomoc społeczna</t>
  </si>
  <si>
    <t>11. Edukacyjna opieka wychowawcza</t>
  </si>
  <si>
    <t>12. Gospodarka komunalna i ochrona środowiska</t>
  </si>
  <si>
    <t>13. Kultura i ochrona dziedzictwa narodowego</t>
  </si>
  <si>
    <t>Domy i ośrodki kultury</t>
  </si>
  <si>
    <t>14. Kultura fizyczna i sport</t>
  </si>
  <si>
    <t>Zakład Gospodarki Mieszkaniowej i Komunalnej</t>
  </si>
  <si>
    <t>Przedszkole</t>
  </si>
  <si>
    <t>700/70004</t>
  </si>
  <si>
    <t>801/80104</t>
  </si>
  <si>
    <t>Razem dział 750</t>
  </si>
  <si>
    <t>Dom Kultury</t>
  </si>
  <si>
    <t>Szkoła Podstawowa w Paprocicach</t>
  </si>
  <si>
    <t>Infrastruktura wodociągowa i sanitarna wsi</t>
  </si>
  <si>
    <t>5. Bezpieczeństwo publiczne i ochrona p.poż</t>
  </si>
  <si>
    <t>Szkolny Klub Sportowy</t>
  </si>
  <si>
    <t>0gółem</t>
  </si>
  <si>
    <t>Starostwo Powiatowe</t>
  </si>
  <si>
    <t>drogi publiczne powiatowe</t>
  </si>
  <si>
    <t>na podstawie porozumień j.s.t.</t>
  </si>
  <si>
    <t>Klub Sportowy</t>
  </si>
  <si>
    <t xml:space="preserve">pozostała działalność </t>
  </si>
  <si>
    <t>1.Administracja publiczna</t>
  </si>
  <si>
    <t>Urzędy wojewódzkie</t>
  </si>
  <si>
    <t>2.Urzędy naczelnych organów władzy państwowej, kontroli i ochrony prawa oraz sądownictwa</t>
  </si>
  <si>
    <t xml:space="preserve">       Załącznik Nr 7</t>
  </si>
  <si>
    <t>Rzem dział 630</t>
  </si>
  <si>
    <t>3. Turystyka</t>
  </si>
  <si>
    <t>Zadania  w zakresie upowszeniania turystyki</t>
  </si>
  <si>
    <t>4. Oświetlenie ulic, placów i dróg</t>
  </si>
  <si>
    <t>Wydatki budżetu na rok 2004</t>
  </si>
  <si>
    <t>Nr III/10/04</t>
  </si>
  <si>
    <t>Rady Gminy Nowa Słupia</t>
  </si>
  <si>
    <t>z dnia 29 marca 2004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</si>
</sst>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  <numFmt numFmtId="169" formatCode="#,##0.0000"/>
    <numFmt numFmtId="170" formatCode="#,##0.00000"/>
  </numFmts>
  <fonts count="2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color indexed="16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2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 quotePrefix="1">
      <alignment horizontal="center" vertical="top" wrapText="1"/>
    </xf>
    <xf numFmtId="0" fontId="2" fillId="0" borderId="1" xfId="0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/>
    </xf>
    <xf numFmtId="3" fontId="2" fillId="0" borderId="1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wrapText="1"/>
    </xf>
    <xf numFmtId="3" fontId="2" fillId="0" borderId="8" xfId="0" applyNumberFormat="1" applyFont="1" applyBorder="1" applyAlignment="1" quotePrefix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 quotePrefix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17" fillId="0" borderId="1" xfId="0" applyNumberFormat="1" applyFont="1" applyBorder="1" applyAlignment="1">
      <alignment horizontal="right" indent="1"/>
    </xf>
    <xf numFmtId="3" fontId="19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 quotePrefix="1">
      <alignment horizontal="center" wrapText="1"/>
    </xf>
    <xf numFmtId="0" fontId="15" fillId="0" borderId="1" xfId="0" applyFont="1" applyBorder="1" applyAlignment="1" quotePrefix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15" fillId="0" borderId="2" xfId="0" applyFont="1" applyBorder="1" applyAlignment="1" quotePrefix="1">
      <alignment horizontal="left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1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7">
      <selection activeCell="D47" sqref="D47"/>
    </sheetView>
  </sheetViews>
  <sheetFormatPr defaultColWidth="9.00390625" defaultRowHeight="12.75"/>
  <cols>
    <col min="1" max="1" width="3.875" style="58" customWidth="1"/>
    <col min="2" max="2" width="38.25390625" style="1" customWidth="1"/>
    <col min="3" max="3" width="16.25390625" style="58" customWidth="1"/>
    <col min="4" max="4" width="13.75390625" style="1" bestFit="1" customWidth="1"/>
    <col min="5" max="5" width="18.25390625" style="1" customWidth="1"/>
    <col min="6" max="6" width="20.125" style="1" customWidth="1"/>
    <col min="7" max="7" width="21.25390625" style="1" customWidth="1"/>
    <col min="8" max="16384" width="9.125" style="1" customWidth="1"/>
  </cols>
  <sheetData>
    <row r="1" spans="6:7" ht="15.75">
      <c r="F1" s="196" t="s">
        <v>1</v>
      </c>
      <c r="G1" s="196"/>
    </row>
    <row r="2" spans="6:7" ht="15.75">
      <c r="F2" s="196" t="s">
        <v>69</v>
      </c>
      <c r="G2" s="196"/>
    </row>
    <row r="3" spans="6:7" ht="15.75">
      <c r="F3" s="196" t="s">
        <v>70</v>
      </c>
      <c r="G3" s="196"/>
    </row>
    <row r="4" spans="6:7" ht="15.75">
      <c r="F4" s="196" t="s">
        <v>71</v>
      </c>
      <c r="G4" s="196"/>
    </row>
    <row r="5" spans="6:7" ht="12.75" customHeight="1">
      <c r="F5" s="53"/>
      <c r="G5" s="53"/>
    </row>
    <row r="6" spans="1:7" ht="15.75" customHeight="1">
      <c r="A6" s="194" t="s">
        <v>0</v>
      </c>
      <c r="B6" s="194"/>
      <c r="C6" s="194"/>
      <c r="D6" s="194"/>
      <c r="E6" s="194"/>
      <c r="F6" s="194"/>
      <c r="G6" s="194"/>
    </row>
    <row r="7" ht="12" customHeight="1">
      <c r="G7" s="22" t="s">
        <v>6</v>
      </c>
    </row>
    <row r="8" spans="1:7" s="21" customFormat="1" ht="16.5" customHeight="1">
      <c r="A8" s="197" t="s">
        <v>2</v>
      </c>
      <c r="B8" s="197" t="s">
        <v>3</v>
      </c>
      <c r="C8" s="197" t="s">
        <v>4</v>
      </c>
      <c r="D8" s="197" t="s">
        <v>143</v>
      </c>
      <c r="E8" s="197" t="s">
        <v>5</v>
      </c>
      <c r="F8" s="197"/>
      <c r="G8" s="197"/>
    </row>
    <row r="9" spans="1:7" s="21" customFormat="1" ht="64.5" customHeight="1">
      <c r="A9" s="197"/>
      <c r="B9" s="197"/>
      <c r="C9" s="197"/>
      <c r="D9" s="197"/>
      <c r="E9" s="57" t="s">
        <v>7</v>
      </c>
      <c r="F9" s="57" t="s">
        <v>68</v>
      </c>
      <c r="G9" s="57" t="s">
        <v>65</v>
      </c>
    </row>
    <row r="10" spans="1:7" s="24" customFormat="1" ht="12.75">
      <c r="A10" s="28">
        <v>1</v>
      </c>
      <c r="B10" s="28">
        <v>2</v>
      </c>
      <c r="C10" s="28">
        <v>3</v>
      </c>
      <c r="D10" s="28">
        <v>5</v>
      </c>
      <c r="E10" s="28">
        <v>6</v>
      </c>
      <c r="F10" s="28">
        <v>7</v>
      </c>
      <c r="G10" s="28">
        <v>8</v>
      </c>
    </row>
    <row r="11" spans="1:7" s="14" customFormat="1" ht="15.75">
      <c r="A11" s="11" t="s">
        <v>36</v>
      </c>
      <c r="B11" s="195" t="s">
        <v>148</v>
      </c>
      <c r="C11" s="59">
        <v>6260</v>
      </c>
      <c r="D11" s="66">
        <v>1096800</v>
      </c>
      <c r="E11" s="66"/>
      <c r="F11" s="66"/>
      <c r="G11" s="66"/>
    </row>
    <row r="12" spans="1:7" s="14" customFormat="1" ht="15.75">
      <c r="A12" s="11"/>
      <c r="B12" s="195"/>
      <c r="C12" s="64" t="s">
        <v>219</v>
      </c>
      <c r="D12" s="66">
        <v>2400</v>
      </c>
      <c r="E12" s="66"/>
      <c r="F12" s="66"/>
      <c r="G12" s="66"/>
    </row>
    <row r="13" spans="1:7" s="14" customFormat="1" ht="15.75">
      <c r="A13" s="190" t="s">
        <v>81</v>
      </c>
      <c r="B13" s="190"/>
      <c r="C13" s="190"/>
      <c r="D13" s="66">
        <f>SUM(D11:D12)</f>
        <v>1099200</v>
      </c>
      <c r="E13" s="66">
        <f>SUM(E11)</f>
        <v>0</v>
      </c>
      <c r="F13" s="66">
        <f>SUM(F11)</f>
        <v>0</v>
      </c>
      <c r="G13" s="66">
        <f>SUM(G11)</f>
        <v>0</v>
      </c>
    </row>
    <row r="14" spans="1:7" s="14" customFormat="1" ht="15.75">
      <c r="A14" s="11" t="s">
        <v>37</v>
      </c>
      <c r="B14" s="62" t="s">
        <v>216</v>
      </c>
      <c r="C14" s="59" t="s">
        <v>217</v>
      </c>
      <c r="D14" s="67">
        <v>1560</v>
      </c>
      <c r="E14" s="67"/>
      <c r="F14" s="67"/>
      <c r="G14" s="67"/>
    </row>
    <row r="15" spans="1:7" s="14" customFormat="1" ht="15.75">
      <c r="A15" s="185" t="s">
        <v>218</v>
      </c>
      <c r="B15" s="186"/>
      <c r="C15" s="187"/>
      <c r="D15" s="67">
        <f>SUM(D14)</f>
        <v>1560</v>
      </c>
      <c r="E15" s="67"/>
      <c r="F15" s="67"/>
      <c r="G15" s="67"/>
    </row>
    <row r="16" spans="1:7" s="14" customFormat="1" ht="15.75">
      <c r="A16" s="11" t="s">
        <v>38</v>
      </c>
      <c r="B16" s="62" t="s">
        <v>180</v>
      </c>
      <c r="C16" s="59" t="s">
        <v>220</v>
      </c>
      <c r="D16" s="67">
        <v>1223644</v>
      </c>
      <c r="E16" s="67"/>
      <c r="F16" s="67"/>
      <c r="G16" s="67"/>
    </row>
    <row r="17" spans="1:7" s="14" customFormat="1" ht="15.75">
      <c r="A17" s="185" t="s">
        <v>82</v>
      </c>
      <c r="B17" s="186"/>
      <c r="C17" s="187"/>
      <c r="D17" s="67">
        <f>SUM(D16)</f>
        <v>1223644</v>
      </c>
      <c r="E17" s="67">
        <f>SUM(E16)</f>
        <v>0</v>
      </c>
      <c r="F17" s="67">
        <f>SUM(F16)</f>
        <v>0</v>
      </c>
      <c r="G17" s="67">
        <f>SUM(G16)</f>
        <v>0</v>
      </c>
    </row>
    <row r="18" spans="1:7" s="27" customFormat="1" ht="15.75" customHeight="1">
      <c r="A18" s="190" t="s">
        <v>39</v>
      </c>
      <c r="B18" s="195" t="s">
        <v>147</v>
      </c>
      <c r="C18" s="59" t="s">
        <v>221</v>
      </c>
      <c r="D18" s="67">
        <v>2400</v>
      </c>
      <c r="E18" s="67"/>
      <c r="F18" s="67"/>
      <c r="G18" s="67"/>
    </row>
    <row r="19" spans="1:7" s="27" customFormat="1" ht="15.75" customHeight="1">
      <c r="A19" s="190"/>
      <c r="B19" s="195"/>
      <c r="C19" s="64" t="s">
        <v>222</v>
      </c>
      <c r="D19" s="69">
        <v>60000</v>
      </c>
      <c r="E19" s="69"/>
      <c r="F19" s="69"/>
      <c r="G19" s="69"/>
    </row>
    <row r="20" spans="1:7" s="14" customFormat="1" ht="15.75">
      <c r="A20" s="190" t="s">
        <v>145</v>
      </c>
      <c r="B20" s="190"/>
      <c r="C20" s="190"/>
      <c r="D20" s="66">
        <f>SUM(D18:D19)</f>
        <v>62400</v>
      </c>
      <c r="E20" s="66">
        <f>SUM(E18:E19)</f>
        <v>0</v>
      </c>
      <c r="F20" s="66">
        <f>SUM(F18:F19)</f>
        <v>0</v>
      </c>
      <c r="G20" s="66">
        <f>SUM(G18:G19)</f>
        <v>0</v>
      </c>
    </row>
    <row r="21" spans="1:7" s="14" customFormat="1" ht="15.75">
      <c r="A21" s="11" t="s">
        <v>40</v>
      </c>
      <c r="B21" s="63" t="s">
        <v>146</v>
      </c>
      <c r="C21" s="60" t="s">
        <v>223</v>
      </c>
      <c r="D21" s="66">
        <v>3000</v>
      </c>
      <c r="E21" s="66"/>
      <c r="F21" s="66">
        <v>3000</v>
      </c>
      <c r="G21" s="66"/>
    </row>
    <row r="22" spans="1:7" s="14" customFormat="1" ht="15.75">
      <c r="A22" s="190" t="s">
        <v>149</v>
      </c>
      <c r="B22" s="190"/>
      <c r="C22" s="190"/>
      <c r="D22" s="66">
        <f>SUM(D21)</f>
        <v>3000</v>
      </c>
      <c r="E22" s="66">
        <f>SUM(E21)</f>
        <v>0</v>
      </c>
      <c r="F22" s="66">
        <f>SUM(F21)</f>
        <v>3000</v>
      </c>
      <c r="G22" s="66">
        <f>SUM(G21)</f>
        <v>0</v>
      </c>
    </row>
    <row r="23" spans="1:7" s="14" customFormat="1" ht="15.75">
      <c r="A23" s="190" t="s">
        <v>41</v>
      </c>
      <c r="B23" s="195" t="s">
        <v>150</v>
      </c>
      <c r="C23" s="59" t="s">
        <v>224</v>
      </c>
      <c r="D23" s="67">
        <v>8000</v>
      </c>
      <c r="E23" s="67"/>
      <c r="F23" s="67"/>
      <c r="G23" s="67"/>
    </row>
    <row r="24" spans="1:7" s="14" customFormat="1" ht="15.75">
      <c r="A24" s="190"/>
      <c r="B24" s="195"/>
      <c r="C24" s="61" t="s">
        <v>225</v>
      </c>
      <c r="D24" s="68">
        <v>61910</v>
      </c>
      <c r="E24" s="68">
        <v>61910</v>
      </c>
      <c r="F24" s="68"/>
      <c r="G24" s="68"/>
    </row>
    <row r="25" spans="1:7" s="14" customFormat="1" ht="15.75">
      <c r="A25" s="190" t="s">
        <v>151</v>
      </c>
      <c r="B25" s="190"/>
      <c r="C25" s="190"/>
      <c r="D25" s="66">
        <f>SUM(D23:D24)</f>
        <v>69910</v>
      </c>
      <c r="E25" s="66">
        <f>SUM(E23:E24)</f>
        <v>61910</v>
      </c>
      <c r="F25" s="66">
        <f>SUM(F23:F24)</f>
        <v>0</v>
      </c>
      <c r="G25" s="66">
        <f>SUM(G23:G24)</f>
        <v>0</v>
      </c>
    </row>
    <row r="26" spans="1:7" s="14" customFormat="1" ht="47.25">
      <c r="A26" s="11" t="s">
        <v>144</v>
      </c>
      <c r="B26" s="62" t="s">
        <v>179</v>
      </c>
      <c r="C26" s="60" t="s">
        <v>225</v>
      </c>
      <c r="D26" s="66">
        <v>1616</v>
      </c>
      <c r="E26" s="66">
        <v>1616</v>
      </c>
      <c r="F26" s="66"/>
      <c r="G26" s="66"/>
    </row>
    <row r="27" spans="1:7" s="14" customFormat="1" ht="15.75">
      <c r="A27" s="190" t="s">
        <v>152</v>
      </c>
      <c r="B27" s="190"/>
      <c r="C27" s="190"/>
      <c r="D27" s="66">
        <f>SUM(D26)</f>
        <v>1616</v>
      </c>
      <c r="E27" s="66">
        <f>SUM(E26)</f>
        <v>1616</v>
      </c>
      <c r="F27" s="66">
        <f>SUM(F26)</f>
        <v>0</v>
      </c>
      <c r="G27" s="66">
        <f>SUM(G26)</f>
        <v>0</v>
      </c>
    </row>
    <row r="28" spans="1:7" s="14" customFormat="1" ht="46.5" customHeight="1">
      <c r="A28" s="25" t="s">
        <v>155</v>
      </c>
      <c r="B28" s="183" t="s">
        <v>226</v>
      </c>
      <c r="C28" s="59" t="s">
        <v>227</v>
      </c>
      <c r="D28" s="67">
        <v>1053694</v>
      </c>
      <c r="E28" s="67"/>
      <c r="F28" s="67"/>
      <c r="G28" s="67"/>
    </row>
    <row r="29" spans="1:7" s="14" customFormat="1" ht="15.75" customHeight="1">
      <c r="A29" s="26"/>
      <c r="B29" s="184"/>
      <c r="C29" s="61" t="s">
        <v>228</v>
      </c>
      <c r="D29" s="68">
        <v>25000</v>
      </c>
      <c r="E29" s="68"/>
      <c r="F29" s="68"/>
      <c r="G29" s="68"/>
    </row>
    <row r="30" spans="1:7" s="14" customFormat="1" ht="15.75" customHeight="1">
      <c r="A30" s="191"/>
      <c r="B30" s="184"/>
      <c r="C30" s="61" t="s">
        <v>229</v>
      </c>
      <c r="D30" s="68">
        <v>500000</v>
      </c>
      <c r="E30" s="68"/>
      <c r="F30" s="68"/>
      <c r="G30" s="68"/>
    </row>
    <row r="31" spans="1:7" s="14" customFormat="1" ht="15.75" customHeight="1">
      <c r="A31" s="191"/>
      <c r="B31" s="184"/>
      <c r="C31" s="61" t="s">
        <v>230</v>
      </c>
      <c r="D31" s="68">
        <v>324500</v>
      </c>
      <c r="E31" s="68"/>
      <c r="F31" s="68"/>
      <c r="G31" s="68"/>
    </row>
    <row r="32" spans="1:7" s="14" customFormat="1" ht="15.75" customHeight="1">
      <c r="A32" s="191"/>
      <c r="B32" s="184"/>
      <c r="C32" s="65" t="s">
        <v>231</v>
      </c>
      <c r="D32" s="68">
        <v>27000</v>
      </c>
      <c r="E32" s="68"/>
      <c r="F32" s="68"/>
      <c r="G32" s="68"/>
    </row>
    <row r="33" spans="1:7" s="14" customFormat="1" ht="15.75" customHeight="1">
      <c r="A33" s="191"/>
      <c r="B33" s="184"/>
      <c r="C33" s="61" t="s">
        <v>232</v>
      </c>
      <c r="D33" s="68">
        <v>55000</v>
      </c>
      <c r="E33" s="68"/>
      <c r="F33" s="68"/>
      <c r="G33" s="68"/>
    </row>
    <row r="34" spans="1:7" s="14" customFormat="1" ht="15.75" customHeight="1">
      <c r="A34" s="191"/>
      <c r="B34" s="184"/>
      <c r="C34" s="61" t="s">
        <v>233</v>
      </c>
      <c r="D34" s="68">
        <v>12000</v>
      </c>
      <c r="E34" s="68"/>
      <c r="F34" s="68"/>
      <c r="G34" s="68"/>
    </row>
    <row r="35" spans="1:7" s="14" customFormat="1" ht="15.75" customHeight="1">
      <c r="A35" s="191"/>
      <c r="B35" s="184"/>
      <c r="C35" s="61" t="s">
        <v>234</v>
      </c>
      <c r="D35" s="68">
        <v>53000</v>
      </c>
      <c r="E35" s="68"/>
      <c r="F35" s="68"/>
      <c r="G35" s="68"/>
    </row>
    <row r="36" spans="1:7" s="14" customFormat="1" ht="15.75" customHeight="1">
      <c r="A36" s="191"/>
      <c r="B36" s="184"/>
      <c r="C36" s="61" t="s">
        <v>235</v>
      </c>
      <c r="D36" s="68">
        <v>100000</v>
      </c>
      <c r="E36" s="68"/>
      <c r="F36" s="68"/>
      <c r="G36" s="68"/>
    </row>
    <row r="37" spans="1:7" s="14" customFormat="1" ht="15.75" customHeight="1">
      <c r="A37" s="191"/>
      <c r="B37" s="184"/>
      <c r="C37" s="61" t="s">
        <v>236</v>
      </c>
      <c r="D37" s="68">
        <v>15000</v>
      </c>
      <c r="E37" s="68"/>
      <c r="F37" s="68"/>
      <c r="G37" s="68"/>
    </row>
    <row r="38" spans="1:7" s="14" customFormat="1" ht="15.75" customHeight="1">
      <c r="A38" s="192"/>
      <c r="B38" s="193"/>
      <c r="C38" s="64" t="s">
        <v>237</v>
      </c>
      <c r="D38" s="69">
        <v>3100</v>
      </c>
      <c r="E38" s="69"/>
      <c r="F38" s="69"/>
      <c r="G38" s="69"/>
    </row>
    <row r="39" spans="1:7" s="14" customFormat="1" ht="15.75">
      <c r="A39" s="190" t="s">
        <v>83</v>
      </c>
      <c r="B39" s="190"/>
      <c r="C39" s="190"/>
      <c r="D39" s="66">
        <f>SUM(D28:D38)</f>
        <v>2168294</v>
      </c>
      <c r="E39" s="66">
        <f>SUM(E30:E38,E28:E29)</f>
        <v>0</v>
      </c>
      <c r="F39" s="66">
        <f>SUM(F30:F38,F28:F29)</f>
        <v>0</v>
      </c>
      <c r="G39" s="66">
        <f>SUM(G30:G38,G28:G29)</f>
        <v>0</v>
      </c>
    </row>
    <row r="40" spans="1:7" s="14" customFormat="1" ht="15.75">
      <c r="A40" s="25" t="s">
        <v>178</v>
      </c>
      <c r="B40" s="70" t="s">
        <v>153</v>
      </c>
      <c r="C40" s="64">
        <v>2920</v>
      </c>
      <c r="D40" s="67">
        <v>9118915</v>
      </c>
      <c r="E40" s="67"/>
      <c r="F40" s="67"/>
      <c r="G40" s="67"/>
    </row>
    <row r="41" spans="1:7" s="14" customFormat="1" ht="15.75">
      <c r="A41" s="190" t="s">
        <v>154</v>
      </c>
      <c r="B41" s="190"/>
      <c r="C41" s="190"/>
      <c r="D41" s="66">
        <f>SUM(D40:D40)</f>
        <v>9118915</v>
      </c>
      <c r="E41" s="66">
        <f>SUM(E40:E40)</f>
        <v>0</v>
      </c>
      <c r="F41" s="66">
        <f>SUM(F40:F40)</f>
        <v>0</v>
      </c>
      <c r="G41" s="66">
        <f>SUM(G40:G40)</f>
        <v>0</v>
      </c>
    </row>
    <row r="42" spans="1:7" s="14" customFormat="1" ht="15.75">
      <c r="A42" s="11" t="s">
        <v>211</v>
      </c>
      <c r="B42" s="62" t="s">
        <v>238</v>
      </c>
      <c r="C42" s="60" t="s">
        <v>239</v>
      </c>
      <c r="D42" s="66">
        <v>7500</v>
      </c>
      <c r="E42" s="66"/>
      <c r="F42" s="66"/>
      <c r="G42" s="66"/>
    </row>
    <row r="43" spans="1:7" s="14" customFormat="1" ht="15.75">
      <c r="A43" s="185" t="s">
        <v>101</v>
      </c>
      <c r="B43" s="186"/>
      <c r="C43" s="187"/>
      <c r="D43" s="66">
        <f>SUM(D42)</f>
        <v>7500</v>
      </c>
      <c r="E43" s="66"/>
      <c r="F43" s="66"/>
      <c r="G43" s="66"/>
    </row>
    <row r="44" spans="1:7" s="14" customFormat="1" ht="15.75">
      <c r="A44" s="11" t="s">
        <v>213</v>
      </c>
      <c r="B44" s="62" t="s">
        <v>156</v>
      </c>
      <c r="C44" s="60" t="s">
        <v>225</v>
      </c>
      <c r="D44" s="66">
        <v>546433</v>
      </c>
      <c r="E44" s="66">
        <v>546433</v>
      </c>
      <c r="F44" s="66"/>
      <c r="G44" s="66"/>
    </row>
    <row r="45" spans="1:7" s="14" customFormat="1" ht="15.75">
      <c r="A45" s="190" t="s">
        <v>142</v>
      </c>
      <c r="B45" s="190"/>
      <c r="C45" s="190"/>
      <c r="D45" s="66">
        <f>SUM(D44)</f>
        <v>546433</v>
      </c>
      <c r="E45" s="66">
        <f>SUM(E44)</f>
        <v>546433</v>
      </c>
      <c r="F45" s="66">
        <f>SUM(F44)</f>
        <v>0</v>
      </c>
      <c r="G45" s="66">
        <f>SUM(G44)</f>
        <v>0</v>
      </c>
    </row>
    <row r="46" spans="1:7" s="2" customFormat="1" ht="15.75">
      <c r="A46" s="188" t="s">
        <v>186</v>
      </c>
      <c r="B46" s="189"/>
      <c r="C46" s="189"/>
      <c r="D46" s="72">
        <f>D13+D15+D17+D20+D22+D25+D27+D39+D41+D43+D45</f>
        <v>14302472</v>
      </c>
      <c r="E46" s="72">
        <f>E13+E15+E17+E20+E22+E25+E27+E39+E41+E43+E45</f>
        <v>609959</v>
      </c>
      <c r="F46" s="72">
        <f>F13+F15+F17+F20+F22+F25+F27+F39+F41+F43+F45</f>
        <v>3000</v>
      </c>
      <c r="G46" s="72">
        <f>G13+G15+G17+G20+G22+G25+G27+G39+G41+G43+G45</f>
        <v>0</v>
      </c>
    </row>
    <row r="48" ht="15.75">
      <c r="G48" s="4" t="s">
        <v>66</v>
      </c>
    </row>
    <row r="49" ht="15.75">
      <c r="G49" s="4" t="s">
        <v>67</v>
      </c>
    </row>
  </sheetData>
  <mergeCells count="30">
    <mergeCell ref="A27:C27"/>
    <mergeCell ref="A18:A19"/>
    <mergeCell ref="A15:C15"/>
    <mergeCell ref="E8:G8"/>
    <mergeCell ref="D8:D9"/>
    <mergeCell ref="A8:A9"/>
    <mergeCell ref="B8:B9"/>
    <mergeCell ref="C8:C9"/>
    <mergeCell ref="F1:G1"/>
    <mergeCell ref="F2:G2"/>
    <mergeCell ref="F3:G3"/>
    <mergeCell ref="F4:G4"/>
    <mergeCell ref="A6:G6"/>
    <mergeCell ref="A25:C25"/>
    <mergeCell ref="A23:A24"/>
    <mergeCell ref="B23:B24"/>
    <mergeCell ref="A17:C17"/>
    <mergeCell ref="B18:B19"/>
    <mergeCell ref="B11:B12"/>
    <mergeCell ref="A13:C13"/>
    <mergeCell ref="A20:C20"/>
    <mergeCell ref="A22:C22"/>
    <mergeCell ref="B28:B29"/>
    <mergeCell ref="A43:C43"/>
    <mergeCell ref="A46:C46"/>
    <mergeCell ref="A41:C41"/>
    <mergeCell ref="A30:A38"/>
    <mergeCell ref="B30:B38"/>
    <mergeCell ref="A45:C45"/>
    <mergeCell ref="A39:C39"/>
  </mergeCells>
  <printOptions/>
  <pageMargins left="0.1968503937007874" right="0.35433070866141736" top="0.3937007874015748" bottom="0.4724409448818898" header="0.3937007874015748" footer="0.31496062992125984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="75" zoomScaleNormal="75" zoomScaleSheetLayoutView="75" workbookViewId="0" topLeftCell="A91">
      <pane ySplit="10290" topLeftCell="BM1" activePane="topLeft" state="split"/>
      <selection pane="topLeft" activeCell="L16" sqref="L16"/>
      <selection pane="bottomLeft" activeCell="A1" sqref="A1"/>
    </sheetView>
  </sheetViews>
  <sheetFormatPr defaultColWidth="9.00390625" defaultRowHeight="12.75"/>
  <cols>
    <col min="1" max="1" width="4.375" style="1" customWidth="1"/>
    <col min="2" max="2" width="44.25390625" style="1" customWidth="1"/>
    <col min="3" max="3" width="7.375" style="1" customWidth="1"/>
    <col min="4" max="4" width="11.125" style="1" customWidth="1"/>
    <col min="5" max="5" width="15.125" style="1" bestFit="1" customWidth="1"/>
    <col min="6" max="6" width="15.125" style="1" customWidth="1"/>
    <col min="7" max="7" width="13.875" style="1" customWidth="1"/>
    <col min="8" max="8" width="11.00390625" style="1" customWidth="1"/>
    <col min="9" max="9" width="10.125" style="1" customWidth="1"/>
    <col min="10" max="10" width="9.375" style="1" customWidth="1"/>
    <col min="11" max="11" width="12.375" style="1" customWidth="1"/>
    <col min="12" max="16384" width="9.125" style="1" customWidth="1"/>
  </cols>
  <sheetData>
    <row r="1" spans="9:11" ht="18" customHeight="1">
      <c r="I1" s="51" t="s">
        <v>11</v>
      </c>
      <c r="J1" s="51"/>
      <c r="K1" s="51"/>
    </row>
    <row r="2" spans="2:11" ht="15.75">
      <c r="B2" s="109"/>
      <c r="I2" s="51" t="s">
        <v>8</v>
      </c>
      <c r="J2" s="51" t="s">
        <v>277</v>
      </c>
      <c r="K2" s="51"/>
    </row>
    <row r="3" spans="1:11" ht="15.75">
      <c r="A3" s="109"/>
      <c r="B3" s="109"/>
      <c r="C3" s="109"/>
      <c r="D3" s="110"/>
      <c r="E3" s="110"/>
      <c r="F3" s="110"/>
      <c r="G3" s="110"/>
      <c r="H3" s="109"/>
      <c r="I3" s="51" t="s">
        <v>278</v>
      </c>
      <c r="J3" s="51"/>
      <c r="K3" s="51"/>
    </row>
    <row r="4" spans="1:11" ht="15.75">
      <c r="A4" s="109"/>
      <c r="B4" s="109"/>
      <c r="C4" s="109"/>
      <c r="D4" s="109"/>
      <c r="E4" s="109"/>
      <c r="F4" s="109"/>
      <c r="G4" s="109"/>
      <c r="H4" s="109"/>
      <c r="I4" s="51" t="s">
        <v>279</v>
      </c>
      <c r="J4" s="51"/>
      <c r="K4" s="51"/>
    </row>
    <row r="5" spans="1:11" ht="3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customHeight="1">
      <c r="A6" s="203" t="s">
        <v>276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5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12" t="s">
        <v>6</v>
      </c>
    </row>
    <row r="8" spans="1:11" s="32" customFormat="1" ht="15">
      <c r="A8" s="199" t="s">
        <v>2</v>
      </c>
      <c r="B8" s="199" t="s">
        <v>12</v>
      </c>
      <c r="C8" s="198" t="s">
        <v>13</v>
      </c>
      <c r="D8" s="198"/>
      <c r="E8" s="198" t="s">
        <v>16</v>
      </c>
      <c r="F8" s="198"/>
      <c r="G8" s="198"/>
      <c r="H8" s="198"/>
      <c r="I8" s="198"/>
      <c r="J8" s="198"/>
      <c r="K8" s="198"/>
    </row>
    <row r="9" spans="1:11" s="32" customFormat="1" ht="16.5" customHeight="1">
      <c r="A9" s="199"/>
      <c r="B9" s="199"/>
      <c r="C9" s="198" t="s">
        <v>14</v>
      </c>
      <c r="D9" s="198" t="s">
        <v>15</v>
      </c>
      <c r="E9" s="199" t="s">
        <v>17</v>
      </c>
      <c r="F9" s="198" t="s">
        <v>18</v>
      </c>
      <c r="G9" s="198"/>
      <c r="H9" s="198"/>
      <c r="I9" s="198"/>
      <c r="J9" s="198"/>
      <c r="K9" s="199" t="s">
        <v>25</v>
      </c>
    </row>
    <row r="10" spans="1:11" s="33" customFormat="1" ht="15" customHeight="1">
      <c r="A10" s="199"/>
      <c r="B10" s="199"/>
      <c r="C10" s="198"/>
      <c r="D10" s="198"/>
      <c r="E10" s="199"/>
      <c r="F10" s="199" t="s">
        <v>19</v>
      </c>
      <c r="G10" s="199" t="s">
        <v>20</v>
      </c>
      <c r="H10" s="199"/>
      <c r="I10" s="199"/>
      <c r="J10" s="199"/>
      <c r="K10" s="199"/>
    </row>
    <row r="11" spans="1:11" s="33" customFormat="1" ht="60">
      <c r="A11" s="199"/>
      <c r="B11" s="199"/>
      <c r="C11" s="198"/>
      <c r="D11" s="198"/>
      <c r="E11" s="199"/>
      <c r="F11" s="199"/>
      <c r="G11" s="113" t="s">
        <v>21</v>
      </c>
      <c r="H11" s="113" t="s">
        <v>22</v>
      </c>
      <c r="I11" s="113" t="s">
        <v>23</v>
      </c>
      <c r="J11" s="113" t="s">
        <v>24</v>
      </c>
      <c r="K11" s="199"/>
    </row>
    <row r="12" spans="1:11" s="24" customFormat="1" ht="15">
      <c r="A12" s="114">
        <v>1</v>
      </c>
      <c r="B12" s="114">
        <v>2</v>
      </c>
      <c r="C12" s="114">
        <v>3</v>
      </c>
      <c r="D12" s="114">
        <v>4</v>
      </c>
      <c r="E12" s="114">
        <v>5</v>
      </c>
      <c r="F12" s="114">
        <v>6</v>
      </c>
      <c r="G12" s="114">
        <v>7</v>
      </c>
      <c r="H12" s="114">
        <v>8</v>
      </c>
      <c r="I12" s="114">
        <v>9</v>
      </c>
      <c r="J12" s="114">
        <v>10</v>
      </c>
      <c r="K12" s="114">
        <v>11</v>
      </c>
    </row>
    <row r="13" spans="1:11" s="71" customFormat="1" ht="16.5" customHeight="1">
      <c r="A13" s="115" t="s">
        <v>26</v>
      </c>
      <c r="B13" s="116" t="s">
        <v>27</v>
      </c>
      <c r="C13" s="117"/>
      <c r="D13" s="117"/>
      <c r="E13" s="118">
        <v>14089744</v>
      </c>
      <c r="F13" s="118">
        <v>10379115</v>
      </c>
      <c r="G13" s="118">
        <v>7052260</v>
      </c>
      <c r="H13" s="118">
        <f>H19+H23+H26+H31+H37+H41+H45+H49+H57+H61+H67+H71+H77+H81+H86</f>
        <v>769000</v>
      </c>
      <c r="I13" s="161">
        <f>I19+I23+I26+I31+I37+I41+I45+I49+I57+I61+I67+I71+I77+I81+I86</f>
        <v>44600</v>
      </c>
      <c r="J13" s="118">
        <f>J19+J23+J31+J37+J41+J45+J49+J57+J61+J67+J71+J77+J81+J86</f>
        <v>0</v>
      </c>
      <c r="K13" s="118">
        <v>3710629</v>
      </c>
    </row>
    <row r="14" spans="1:11" ht="15.75">
      <c r="A14" s="119"/>
      <c r="B14" s="120" t="s">
        <v>87</v>
      </c>
      <c r="C14" s="121" t="s">
        <v>84</v>
      </c>
      <c r="D14" s="122"/>
      <c r="E14" s="123"/>
      <c r="F14" s="123"/>
      <c r="G14" s="123"/>
      <c r="H14" s="123"/>
      <c r="I14" s="123"/>
      <c r="J14" s="123"/>
      <c r="K14" s="123"/>
    </row>
    <row r="15" spans="1:11" ht="14.25" customHeight="1">
      <c r="A15" s="119"/>
      <c r="B15" s="124" t="s">
        <v>259</v>
      </c>
      <c r="C15" s="121"/>
      <c r="D15" s="121" t="s">
        <v>160</v>
      </c>
      <c r="E15" s="123">
        <v>702898</v>
      </c>
      <c r="F15" s="123">
        <v>2898</v>
      </c>
      <c r="G15" s="123"/>
      <c r="H15" s="123"/>
      <c r="I15" s="123"/>
      <c r="J15" s="123"/>
      <c r="K15" s="123">
        <v>700000</v>
      </c>
    </row>
    <row r="16" spans="1:11" ht="15.75">
      <c r="A16" s="119"/>
      <c r="B16" s="124" t="s">
        <v>85</v>
      </c>
      <c r="C16" s="122"/>
      <c r="D16" s="121" t="s">
        <v>86</v>
      </c>
      <c r="E16" s="123">
        <v>6520</v>
      </c>
      <c r="F16" s="123">
        <v>6520</v>
      </c>
      <c r="G16" s="123"/>
      <c r="H16" s="123"/>
      <c r="I16" s="123"/>
      <c r="J16" s="123"/>
      <c r="K16" s="123"/>
    </row>
    <row r="17" spans="1:11" ht="15.75">
      <c r="A17" s="119"/>
      <c r="B17" s="124" t="s">
        <v>240</v>
      </c>
      <c r="C17" s="122"/>
      <c r="D17" s="121" t="s">
        <v>241</v>
      </c>
      <c r="E17" s="123">
        <f>F17+K17</f>
        <v>3000</v>
      </c>
      <c r="F17" s="123">
        <v>3000</v>
      </c>
      <c r="G17" s="123"/>
      <c r="H17" s="123"/>
      <c r="I17" s="123"/>
      <c r="J17" s="123"/>
      <c r="K17" s="123"/>
    </row>
    <row r="18" spans="1:11" ht="15.75">
      <c r="A18" s="119"/>
      <c r="B18" s="124"/>
      <c r="C18" s="122"/>
      <c r="D18" s="121"/>
      <c r="E18" s="123"/>
      <c r="F18" s="123"/>
      <c r="G18" s="123"/>
      <c r="H18" s="123"/>
      <c r="I18" s="123"/>
      <c r="J18" s="123"/>
      <c r="K18" s="123"/>
    </row>
    <row r="19" spans="1:11" ht="15.75">
      <c r="A19" s="113"/>
      <c r="B19" s="125" t="s">
        <v>81</v>
      </c>
      <c r="C19" s="126"/>
      <c r="D19" s="127"/>
      <c r="E19" s="128">
        <f>SUM(E15:E17)</f>
        <v>712418</v>
      </c>
      <c r="F19" s="128">
        <f aca="true" t="shared" si="0" ref="F19:K19">SUM(F15:F17)</f>
        <v>12418</v>
      </c>
      <c r="G19" s="128">
        <f t="shared" si="0"/>
        <v>0</v>
      </c>
      <c r="H19" s="128">
        <f t="shared" si="0"/>
        <v>0</v>
      </c>
      <c r="I19" s="128">
        <f t="shared" si="0"/>
        <v>0</v>
      </c>
      <c r="J19" s="128">
        <f t="shared" si="0"/>
        <v>0</v>
      </c>
      <c r="K19" s="128">
        <f t="shared" si="0"/>
        <v>700000</v>
      </c>
    </row>
    <row r="20" spans="1:11" ht="15.75">
      <c r="A20" s="119"/>
      <c r="B20" s="129" t="s">
        <v>158</v>
      </c>
      <c r="C20" s="122">
        <v>600</v>
      </c>
      <c r="D20" s="121"/>
      <c r="E20" s="123"/>
      <c r="F20" s="123"/>
      <c r="G20" s="123"/>
      <c r="H20" s="123"/>
      <c r="I20" s="123"/>
      <c r="J20" s="123"/>
      <c r="K20" s="123"/>
    </row>
    <row r="21" spans="1:11" ht="18" customHeight="1">
      <c r="A21" s="119"/>
      <c r="B21" s="124" t="s">
        <v>159</v>
      </c>
      <c r="C21" s="122"/>
      <c r="D21" s="121">
        <v>60016</v>
      </c>
      <c r="E21" s="123">
        <v>2141528</v>
      </c>
      <c r="F21" s="123">
        <v>240003</v>
      </c>
      <c r="G21" s="123"/>
      <c r="H21" s="123"/>
      <c r="I21" s="123"/>
      <c r="J21" s="123"/>
      <c r="K21" s="123">
        <v>1901525</v>
      </c>
    </row>
    <row r="22" spans="1:11" ht="3" customHeight="1">
      <c r="A22" s="119"/>
      <c r="B22" s="124"/>
      <c r="C22" s="122"/>
      <c r="D22" s="121"/>
      <c r="E22" s="123"/>
      <c r="F22" s="123"/>
      <c r="G22" s="123"/>
      <c r="H22" s="123"/>
      <c r="I22" s="123"/>
      <c r="J22" s="123"/>
      <c r="K22" s="123"/>
    </row>
    <row r="23" spans="1:11" ht="15.75">
      <c r="A23" s="113"/>
      <c r="B23" s="125" t="s">
        <v>82</v>
      </c>
      <c r="C23" s="126"/>
      <c r="D23" s="127"/>
      <c r="E23" s="123">
        <v>2141528</v>
      </c>
      <c r="F23" s="128">
        <f aca="true" t="shared" si="1" ref="F23:K23">SUM(F21)</f>
        <v>240003</v>
      </c>
      <c r="G23" s="128">
        <v>0</v>
      </c>
      <c r="H23" s="128">
        <f t="shared" si="1"/>
        <v>0</v>
      </c>
      <c r="I23" s="128">
        <f t="shared" si="1"/>
        <v>0</v>
      </c>
      <c r="J23" s="128">
        <f t="shared" si="1"/>
        <v>0</v>
      </c>
      <c r="K23" s="128">
        <f t="shared" si="1"/>
        <v>1901525</v>
      </c>
    </row>
    <row r="24" spans="1:11" ht="15.75">
      <c r="A24" s="113"/>
      <c r="B24" s="163" t="s">
        <v>273</v>
      </c>
      <c r="C24" s="126">
        <v>630</v>
      </c>
      <c r="D24" s="127"/>
      <c r="E24" s="128"/>
      <c r="F24" s="128"/>
      <c r="G24" s="128"/>
      <c r="H24" s="128"/>
      <c r="I24" s="128"/>
      <c r="J24" s="128"/>
      <c r="K24" s="128"/>
    </row>
    <row r="25" spans="1:11" ht="15.75">
      <c r="A25" s="113"/>
      <c r="B25" s="163" t="s">
        <v>274</v>
      </c>
      <c r="C25" s="126"/>
      <c r="D25" s="127">
        <v>63003</v>
      </c>
      <c r="E25" s="128">
        <v>52301.96</v>
      </c>
      <c r="F25" s="128"/>
      <c r="G25" s="128"/>
      <c r="H25" s="128"/>
      <c r="I25" s="128"/>
      <c r="J25" s="128"/>
      <c r="K25" s="128">
        <v>52301.96</v>
      </c>
    </row>
    <row r="26" spans="1:11" ht="15.75">
      <c r="A26" s="113"/>
      <c r="B26" s="125" t="s">
        <v>272</v>
      </c>
      <c r="C26" s="126"/>
      <c r="D26" s="127"/>
      <c r="E26" s="128">
        <v>52301.96</v>
      </c>
      <c r="F26" s="128">
        <f>F24</f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52301.96</v>
      </c>
    </row>
    <row r="27" spans="1:11" ht="15.75">
      <c r="A27" s="119"/>
      <c r="B27" s="129" t="s">
        <v>164</v>
      </c>
      <c r="C27" s="122">
        <v>700</v>
      </c>
      <c r="D27" s="121"/>
      <c r="E27" s="123"/>
      <c r="F27" s="123"/>
      <c r="G27" s="123"/>
      <c r="H27" s="123"/>
      <c r="I27" s="123"/>
      <c r="J27" s="123"/>
      <c r="K27" s="123"/>
    </row>
    <row r="28" spans="1:11" ht="15.75" customHeight="1">
      <c r="A28" s="119"/>
      <c r="B28" s="182" t="s">
        <v>252</v>
      </c>
      <c r="C28" s="122"/>
      <c r="D28" s="121">
        <v>70004</v>
      </c>
      <c r="E28" s="123">
        <f>F28+K28</f>
        <v>300000</v>
      </c>
      <c r="F28" s="123">
        <v>300000</v>
      </c>
      <c r="G28" s="123"/>
      <c r="H28" s="123">
        <v>300000</v>
      </c>
      <c r="I28" s="123"/>
      <c r="J28" s="123"/>
      <c r="K28" s="123"/>
    </row>
    <row r="29" spans="1:11" ht="15.75" customHeight="1">
      <c r="A29" s="119"/>
      <c r="B29" s="124" t="s">
        <v>165</v>
      </c>
      <c r="C29" s="122"/>
      <c r="D29" s="121">
        <v>70005</v>
      </c>
      <c r="E29" s="123">
        <v>189687</v>
      </c>
      <c r="F29" s="123">
        <v>189687</v>
      </c>
      <c r="G29" s="123">
        <v>0</v>
      </c>
      <c r="H29" s="123"/>
      <c r="I29" s="123"/>
      <c r="J29" s="123"/>
      <c r="K29" s="123"/>
    </row>
    <row r="30" spans="1:11" ht="6.75" customHeight="1">
      <c r="A30" s="119"/>
      <c r="B30" s="124"/>
      <c r="C30" s="122"/>
      <c r="D30" s="121"/>
      <c r="E30" s="123"/>
      <c r="F30" s="123"/>
      <c r="G30" s="123"/>
      <c r="H30" s="123"/>
      <c r="I30" s="123"/>
      <c r="J30" s="123"/>
      <c r="K30" s="123"/>
    </row>
    <row r="31" spans="1:11" ht="15.75">
      <c r="A31" s="113"/>
      <c r="B31" s="125" t="s">
        <v>145</v>
      </c>
      <c r="C31" s="126"/>
      <c r="D31" s="127"/>
      <c r="E31" s="128">
        <f>SUM(E28:E29)</f>
        <v>489687</v>
      </c>
      <c r="F31" s="128">
        <f aca="true" t="shared" si="2" ref="F31:K31">SUM(F28:F29)</f>
        <v>489687</v>
      </c>
      <c r="G31" s="128">
        <f t="shared" si="2"/>
        <v>0</v>
      </c>
      <c r="H31" s="128">
        <f t="shared" si="2"/>
        <v>300000</v>
      </c>
      <c r="I31" s="128">
        <f t="shared" si="2"/>
        <v>0</v>
      </c>
      <c r="J31" s="128">
        <f t="shared" si="2"/>
        <v>0</v>
      </c>
      <c r="K31" s="128">
        <f t="shared" si="2"/>
        <v>0</v>
      </c>
    </row>
    <row r="32" spans="1:11" ht="15.75">
      <c r="A32" s="119"/>
      <c r="B32" s="129" t="s">
        <v>169</v>
      </c>
      <c r="C32" s="122">
        <v>750</v>
      </c>
      <c r="D32" s="121"/>
      <c r="E32" s="123"/>
      <c r="F32" s="123"/>
      <c r="G32" s="123"/>
      <c r="H32" s="123"/>
      <c r="I32" s="123"/>
      <c r="J32" s="123"/>
      <c r="K32" s="123"/>
    </row>
    <row r="33" spans="1:11" ht="18.75" customHeight="1">
      <c r="A33" s="119"/>
      <c r="B33" s="124" t="s">
        <v>170</v>
      </c>
      <c r="C33" s="122"/>
      <c r="D33" s="121">
        <v>75022</v>
      </c>
      <c r="E33" s="123">
        <v>80000</v>
      </c>
      <c r="F33" s="123">
        <v>80000</v>
      </c>
      <c r="G33" s="123"/>
      <c r="H33" s="123"/>
      <c r="I33" s="123"/>
      <c r="J33" s="123"/>
      <c r="K33" s="123"/>
    </row>
    <row r="34" spans="1:11" ht="0.75" customHeight="1">
      <c r="A34" s="119"/>
      <c r="B34" s="124"/>
      <c r="C34" s="122"/>
      <c r="D34" s="122"/>
      <c r="E34" s="123"/>
      <c r="F34" s="123"/>
      <c r="G34" s="123"/>
      <c r="H34" s="123"/>
      <c r="I34" s="123"/>
      <c r="J34" s="123"/>
      <c r="K34" s="123"/>
    </row>
    <row r="35" spans="1:11" ht="15.75">
      <c r="A35" s="119"/>
      <c r="B35" s="124" t="s">
        <v>171</v>
      </c>
      <c r="C35" s="122"/>
      <c r="D35" s="121">
        <v>75023</v>
      </c>
      <c r="E35" s="123">
        <v>1945486</v>
      </c>
      <c r="F35" s="123">
        <v>1905486</v>
      </c>
      <c r="G35" s="123">
        <v>1588000</v>
      </c>
      <c r="H35" s="123"/>
      <c r="I35" s="123"/>
      <c r="J35" s="123"/>
      <c r="K35" s="123">
        <v>40000</v>
      </c>
    </row>
    <row r="36" spans="1:11" ht="15.75">
      <c r="A36" s="119"/>
      <c r="B36" s="124" t="s">
        <v>240</v>
      </c>
      <c r="C36" s="122"/>
      <c r="D36" s="121">
        <v>75095</v>
      </c>
      <c r="E36" s="123">
        <v>142802</v>
      </c>
      <c r="F36" s="123">
        <v>76000</v>
      </c>
      <c r="G36" s="123"/>
      <c r="H36" s="123"/>
      <c r="I36" s="123"/>
      <c r="J36" s="123"/>
      <c r="K36" s="123">
        <v>66802</v>
      </c>
    </row>
    <row r="37" spans="1:11" ht="15.75">
      <c r="A37" s="113"/>
      <c r="B37" s="125" t="s">
        <v>151</v>
      </c>
      <c r="C37" s="126"/>
      <c r="D37" s="127"/>
      <c r="E37" s="128">
        <f>SUM(E33:E36)</f>
        <v>2168288</v>
      </c>
      <c r="F37" s="128">
        <f>SUM(F33:F36)</f>
        <v>2061486</v>
      </c>
      <c r="G37" s="128">
        <f>SUM(G33:G36)</f>
        <v>1588000</v>
      </c>
      <c r="H37" s="128">
        <v>0</v>
      </c>
      <c r="I37" s="128">
        <f>SUM(I33:I36)</f>
        <v>0</v>
      </c>
      <c r="J37" s="128">
        <f>SUM(J33:J36)</f>
        <v>0</v>
      </c>
      <c r="K37" s="128">
        <f>SUM(K35:K36)</f>
        <v>106802</v>
      </c>
    </row>
    <row r="38" spans="1:11" ht="15.75">
      <c r="A38" s="119"/>
      <c r="B38" s="120" t="s">
        <v>260</v>
      </c>
      <c r="C38" s="122">
        <v>754</v>
      </c>
      <c r="D38" s="122"/>
      <c r="E38" s="123"/>
      <c r="F38" s="123"/>
      <c r="G38" s="123"/>
      <c r="H38" s="123"/>
      <c r="I38" s="123"/>
      <c r="J38" s="123"/>
      <c r="K38" s="123"/>
    </row>
    <row r="39" spans="1:11" ht="15.75">
      <c r="A39" s="119"/>
      <c r="B39" s="124" t="s">
        <v>88</v>
      </c>
      <c r="C39" s="122"/>
      <c r="D39" s="122">
        <v>75412</v>
      </c>
      <c r="E39" s="123">
        <v>70000</v>
      </c>
      <c r="F39" s="123">
        <v>70000</v>
      </c>
      <c r="G39" s="123">
        <v>18400</v>
      </c>
      <c r="H39" s="123"/>
      <c r="I39" s="123"/>
      <c r="J39" s="123"/>
      <c r="K39" s="123"/>
    </row>
    <row r="40" spans="1:11" ht="15.75">
      <c r="A40" s="119"/>
      <c r="B40" s="124"/>
      <c r="C40" s="122"/>
      <c r="D40" s="122"/>
      <c r="E40" s="123"/>
      <c r="F40" s="123"/>
      <c r="G40" s="123"/>
      <c r="H40" s="123"/>
      <c r="I40" s="123"/>
      <c r="J40" s="123"/>
      <c r="K40" s="123"/>
    </row>
    <row r="41" spans="1:11" ht="15.75">
      <c r="A41" s="113"/>
      <c r="B41" s="125" t="s">
        <v>89</v>
      </c>
      <c r="C41" s="126"/>
      <c r="D41" s="127"/>
      <c r="E41" s="128">
        <f>SUM(E39)</f>
        <v>70000</v>
      </c>
      <c r="F41" s="128">
        <f aca="true" t="shared" si="3" ref="F41:K41">SUM(F39)</f>
        <v>70000</v>
      </c>
      <c r="G41" s="128">
        <f t="shared" si="3"/>
        <v>18400</v>
      </c>
      <c r="H41" s="128">
        <f t="shared" si="3"/>
        <v>0</v>
      </c>
      <c r="I41" s="128">
        <f t="shared" si="3"/>
        <v>0</v>
      </c>
      <c r="J41" s="128">
        <f t="shared" si="3"/>
        <v>0</v>
      </c>
      <c r="K41" s="128">
        <f t="shared" si="3"/>
        <v>0</v>
      </c>
    </row>
    <row r="42" spans="1:11" ht="15.75">
      <c r="A42" s="119"/>
      <c r="B42" s="129" t="s">
        <v>242</v>
      </c>
      <c r="C42" s="122">
        <v>757</v>
      </c>
      <c r="D42" s="121"/>
      <c r="E42" s="123"/>
      <c r="F42" s="123"/>
      <c r="G42" s="123"/>
      <c r="H42" s="123"/>
      <c r="I42" s="123"/>
      <c r="J42" s="123"/>
      <c r="K42" s="123"/>
    </row>
    <row r="43" spans="1:11" ht="30.75" customHeight="1">
      <c r="A43" s="119"/>
      <c r="B43" s="124" t="s">
        <v>182</v>
      </c>
      <c r="C43" s="122"/>
      <c r="D43" s="121">
        <v>75702</v>
      </c>
      <c r="E43" s="123">
        <f>F43+K43</f>
        <v>44600</v>
      </c>
      <c r="F43" s="123">
        <v>44600</v>
      </c>
      <c r="G43" s="123"/>
      <c r="H43" s="123"/>
      <c r="I43" s="123">
        <v>44600</v>
      </c>
      <c r="J43" s="123"/>
      <c r="K43" s="123"/>
    </row>
    <row r="44" spans="1:11" ht="0.75" customHeight="1">
      <c r="A44" s="119"/>
      <c r="B44" s="124"/>
      <c r="C44" s="122"/>
      <c r="D44" s="121"/>
      <c r="E44" s="123"/>
      <c r="F44" s="123"/>
      <c r="G44" s="123"/>
      <c r="H44" s="123"/>
      <c r="I44" s="123"/>
      <c r="J44" s="123"/>
      <c r="K44" s="123"/>
    </row>
    <row r="45" spans="1:11" ht="15.75">
      <c r="A45" s="113"/>
      <c r="B45" s="125" t="s">
        <v>183</v>
      </c>
      <c r="C45" s="126"/>
      <c r="D45" s="127"/>
      <c r="E45" s="128">
        <f aca="true" t="shared" si="4" ref="E45:K45">SUM(E43:E43)</f>
        <v>44600</v>
      </c>
      <c r="F45" s="128">
        <f t="shared" si="4"/>
        <v>44600</v>
      </c>
      <c r="G45" s="128">
        <f t="shared" si="4"/>
        <v>0</v>
      </c>
      <c r="H45" s="128">
        <f t="shared" si="4"/>
        <v>0</v>
      </c>
      <c r="I45" s="128">
        <f t="shared" si="4"/>
        <v>44600</v>
      </c>
      <c r="J45" s="128">
        <f t="shared" si="4"/>
        <v>0</v>
      </c>
      <c r="K45" s="128">
        <f t="shared" si="4"/>
        <v>0</v>
      </c>
    </row>
    <row r="46" spans="1:11" ht="15.75">
      <c r="A46" s="119"/>
      <c r="B46" s="129" t="s">
        <v>243</v>
      </c>
      <c r="C46" s="122">
        <v>758</v>
      </c>
      <c r="D46" s="121"/>
      <c r="E46" s="123"/>
      <c r="F46" s="123"/>
      <c r="G46" s="123"/>
      <c r="H46" s="123"/>
      <c r="I46" s="123"/>
      <c r="J46" s="123"/>
      <c r="K46" s="123"/>
    </row>
    <row r="47" spans="1:11" ht="15.75">
      <c r="A47" s="119"/>
      <c r="B47" s="124" t="s">
        <v>172</v>
      </c>
      <c r="C47" s="122"/>
      <c r="D47" s="121">
        <v>75818</v>
      </c>
      <c r="E47" s="123">
        <v>50000</v>
      </c>
      <c r="F47" s="123">
        <v>50000</v>
      </c>
      <c r="G47" s="123"/>
      <c r="H47" s="123"/>
      <c r="I47" s="123"/>
      <c r="J47" s="123"/>
      <c r="K47" s="123"/>
    </row>
    <row r="48" spans="1:11" ht="15.75">
      <c r="A48" s="119"/>
      <c r="B48" s="124"/>
      <c r="C48" s="122"/>
      <c r="D48" s="121"/>
      <c r="E48" s="123"/>
      <c r="F48" s="123"/>
      <c r="G48" s="123"/>
      <c r="H48" s="123"/>
      <c r="I48" s="123"/>
      <c r="J48" s="123"/>
      <c r="K48" s="123"/>
    </row>
    <row r="49" spans="1:11" ht="15.75">
      <c r="A49" s="113"/>
      <c r="B49" s="125" t="s">
        <v>154</v>
      </c>
      <c r="C49" s="126"/>
      <c r="D49" s="127"/>
      <c r="E49" s="128">
        <f>SUM(E47)</f>
        <v>50000</v>
      </c>
      <c r="F49" s="128">
        <f aca="true" t="shared" si="5" ref="F49:K49">SUM(F47)</f>
        <v>50000</v>
      </c>
      <c r="G49" s="128">
        <f t="shared" si="5"/>
        <v>0</v>
      </c>
      <c r="H49" s="128">
        <f t="shared" si="5"/>
        <v>0</v>
      </c>
      <c r="I49" s="128">
        <f t="shared" si="5"/>
        <v>0</v>
      </c>
      <c r="J49" s="128">
        <f t="shared" si="5"/>
        <v>0</v>
      </c>
      <c r="K49" s="128">
        <f t="shared" si="5"/>
        <v>0</v>
      </c>
    </row>
    <row r="50" spans="1:17" ht="15.75">
      <c r="A50" s="119"/>
      <c r="B50" s="120" t="s">
        <v>244</v>
      </c>
      <c r="C50" s="122">
        <v>801</v>
      </c>
      <c r="D50" s="122"/>
      <c r="E50" s="123"/>
      <c r="F50" s="123"/>
      <c r="G50" s="123"/>
      <c r="H50" s="123"/>
      <c r="I50" s="123"/>
      <c r="J50" s="123"/>
      <c r="K50" s="123"/>
      <c r="O50" s="54"/>
      <c r="P50" s="55"/>
      <c r="Q50" s="55"/>
    </row>
    <row r="51" spans="1:17" ht="15.75">
      <c r="A51" s="119"/>
      <c r="B51" s="124" t="s">
        <v>96</v>
      </c>
      <c r="C51" s="122"/>
      <c r="D51" s="122">
        <v>80101</v>
      </c>
      <c r="E51" s="123">
        <v>5129554</v>
      </c>
      <c r="F51" s="123">
        <v>4229554</v>
      </c>
      <c r="G51" s="123">
        <v>3421509</v>
      </c>
      <c r="H51" s="123">
        <v>195000</v>
      </c>
      <c r="I51" s="123"/>
      <c r="J51" s="123"/>
      <c r="K51" s="123">
        <v>900000</v>
      </c>
      <c r="O51" s="56"/>
      <c r="P51" s="55"/>
      <c r="Q51" s="55"/>
    </row>
    <row r="52" spans="1:17" ht="15.75">
      <c r="A52" s="119"/>
      <c r="B52" s="124" t="s">
        <v>141</v>
      </c>
      <c r="C52" s="122"/>
      <c r="D52" s="122">
        <v>80104</v>
      </c>
      <c r="E52" s="123">
        <v>290193</v>
      </c>
      <c r="F52" s="123">
        <v>290193</v>
      </c>
      <c r="G52" s="123">
        <v>195193</v>
      </c>
      <c r="H52" s="123">
        <v>95000</v>
      </c>
      <c r="I52" s="123"/>
      <c r="J52" s="123"/>
      <c r="K52" s="123"/>
      <c r="O52" s="56"/>
      <c r="P52" s="55"/>
      <c r="Q52" s="55"/>
    </row>
    <row r="53" spans="1:17" ht="15.75">
      <c r="A53" s="119"/>
      <c r="B53" s="124" t="s">
        <v>97</v>
      </c>
      <c r="C53" s="122"/>
      <c r="D53" s="122">
        <v>80110</v>
      </c>
      <c r="E53" s="123">
        <f>F53+K53</f>
        <v>1540606</v>
      </c>
      <c r="F53" s="123">
        <v>1540606</v>
      </c>
      <c r="G53" s="123">
        <v>1313806</v>
      </c>
      <c r="H53" s="123"/>
      <c r="I53" s="123"/>
      <c r="J53" s="123"/>
      <c r="K53" s="123"/>
      <c r="O53" s="56"/>
      <c r="P53" s="55"/>
      <c r="Q53" s="55"/>
    </row>
    <row r="54" spans="1:17" ht="15.75">
      <c r="A54" s="119"/>
      <c r="B54" s="124" t="s">
        <v>98</v>
      </c>
      <c r="C54" s="122"/>
      <c r="D54" s="122">
        <v>80113</v>
      </c>
      <c r="E54" s="123">
        <v>56531</v>
      </c>
      <c r="F54" s="123">
        <v>56531</v>
      </c>
      <c r="G54" s="123"/>
      <c r="H54" s="123"/>
      <c r="I54" s="123"/>
      <c r="J54" s="123"/>
      <c r="K54" s="123"/>
      <c r="O54" s="56"/>
      <c r="P54" s="55"/>
      <c r="Q54" s="55"/>
    </row>
    <row r="55" spans="1:17" ht="20.25" customHeight="1">
      <c r="A55" s="119"/>
      <c r="B55" s="124" t="s">
        <v>99</v>
      </c>
      <c r="C55" s="122"/>
      <c r="D55" s="122">
        <v>80114</v>
      </c>
      <c r="E55" s="123">
        <v>179218</v>
      </c>
      <c r="F55" s="123">
        <v>179218</v>
      </c>
      <c r="G55" s="123">
        <v>168772</v>
      </c>
      <c r="H55" s="123"/>
      <c r="I55" s="123"/>
      <c r="J55" s="123"/>
      <c r="K55" s="123"/>
      <c r="O55" s="56"/>
      <c r="P55" s="55"/>
      <c r="Q55" s="55"/>
    </row>
    <row r="56" spans="1:17" ht="20.25" customHeight="1">
      <c r="A56" s="119"/>
      <c r="B56" s="124" t="s">
        <v>240</v>
      </c>
      <c r="C56" s="122"/>
      <c r="D56" s="122">
        <v>80195</v>
      </c>
      <c r="E56" s="123">
        <v>26607</v>
      </c>
      <c r="F56" s="123">
        <v>26607</v>
      </c>
      <c r="G56" s="123"/>
      <c r="H56" s="123"/>
      <c r="I56" s="123"/>
      <c r="J56" s="123"/>
      <c r="K56" s="123"/>
      <c r="O56" s="56"/>
      <c r="P56" s="55"/>
      <c r="Q56" s="55"/>
    </row>
    <row r="57" spans="1:17" ht="15.75">
      <c r="A57" s="113"/>
      <c r="B57" s="125" t="s">
        <v>101</v>
      </c>
      <c r="C57" s="126"/>
      <c r="D57" s="126"/>
      <c r="E57" s="128">
        <f>SUM(E51:E56)</f>
        <v>7222709</v>
      </c>
      <c r="F57" s="128">
        <f>SUM(F51:F56)</f>
        <v>6322709</v>
      </c>
      <c r="G57" s="128">
        <f>SUM(G51:G55)</f>
        <v>5099280</v>
      </c>
      <c r="H57" s="128">
        <f>SUM(H51:H55)</f>
        <v>290000</v>
      </c>
      <c r="I57" s="128">
        <f>SUM(I51:I55)</f>
        <v>0</v>
      </c>
      <c r="J57" s="128">
        <f>SUM(J51:J55)</f>
        <v>0</v>
      </c>
      <c r="K57" s="128">
        <f>SUM(K51:K55)</f>
        <v>900000</v>
      </c>
      <c r="O57" s="56"/>
      <c r="P57" s="55"/>
      <c r="Q57" s="55"/>
    </row>
    <row r="58" spans="1:17" ht="15.75">
      <c r="A58" s="119"/>
      <c r="B58" s="130" t="s">
        <v>245</v>
      </c>
      <c r="C58" s="131">
        <v>851</v>
      </c>
      <c r="D58" s="131"/>
      <c r="E58" s="123"/>
      <c r="F58" s="123"/>
      <c r="G58" s="123"/>
      <c r="H58" s="123"/>
      <c r="I58" s="123"/>
      <c r="J58" s="123"/>
      <c r="K58" s="123"/>
      <c r="O58" s="56"/>
      <c r="P58" s="55"/>
      <c r="Q58" s="55"/>
    </row>
    <row r="59" spans="1:17" ht="15.75">
      <c r="A59" s="119"/>
      <c r="B59" s="132" t="s">
        <v>105</v>
      </c>
      <c r="C59" s="131"/>
      <c r="D59" s="131">
        <v>85154</v>
      </c>
      <c r="E59" s="123">
        <v>100000</v>
      </c>
      <c r="F59" s="123">
        <v>100000</v>
      </c>
      <c r="G59" s="123"/>
      <c r="H59" s="123"/>
      <c r="I59" s="123"/>
      <c r="J59" s="123"/>
      <c r="K59" s="123"/>
      <c r="O59" s="56"/>
      <c r="P59" s="55"/>
      <c r="Q59" s="55"/>
    </row>
    <row r="60" spans="1:17" ht="15.75">
      <c r="A60" s="119"/>
      <c r="B60" s="132"/>
      <c r="C60" s="131"/>
      <c r="D60" s="131"/>
      <c r="E60" s="123"/>
      <c r="F60" s="123"/>
      <c r="G60" s="123"/>
      <c r="H60" s="123"/>
      <c r="I60" s="123"/>
      <c r="J60" s="123"/>
      <c r="K60" s="123"/>
      <c r="O60" s="56"/>
      <c r="P60" s="55"/>
      <c r="Q60" s="55"/>
    </row>
    <row r="61" spans="1:11" ht="15.75">
      <c r="A61" s="113"/>
      <c r="B61" s="125" t="s">
        <v>100</v>
      </c>
      <c r="C61" s="126"/>
      <c r="D61" s="126"/>
      <c r="E61" s="128">
        <f>SUM(E59)</f>
        <v>100000</v>
      </c>
      <c r="F61" s="128">
        <f aca="true" t="shared" si="6" ref="F61:K61">SUM(F59)</f>
        <v>100000</v>
      </c>
      <c r="G61" s="128">
        <f t="shared" si="6"/>
        <v>0</v>
      </c>
      <c r="H61" s="128">
        <f t="shared" si="6"/>
        <v>0</v>
      </c>
      <c r="I61" s="128">
        <f t="shared" si="6"/>
        <v>0</v>
      </c>
      <c r="J61" s="128">
        <f t="shared" si="6"/>
        <v>0</v>
      </c>
      <c r="K61" s="128">
        <f t="shared" si="6"/>
        <v>0</v>
      </c>
    </row>
    <row r="62" spans="1:11" ht="15.75">
      <c r="A62" s="119"/>
      <c r="B62" s="120" t="s">
        <v>246</v>
      </c>
      <c r="C62" s="122">
        <v>852</v>
      </c>
      <c r="D62" s="122"/>
      <c r="E62" s="123"/>
      <c r="F62" s="123"/>
      <c r="G62" s="123"/>
      <c r="H62" s="123"/>
      <c r="I62" s="123"/>
      <c r="J62" s="123"/>
      <c r="K62" s="123"/>
    </row>
    <row r="63" spans="1:11" ht="27" customHeight="1">
      <c r="A63" s="119"/>
      <c r="B63" s="124" t="s">
        <v>91</v>
      </c>
      <c r="C63" s="122"/>
      <c r="D63" s="122">
        <v>85214</v>
      </c>
      <c r="E63" s="123">
        <v>80000</v>
      </c>
      <c r="F63" s="123">
        <v>80000</v>
      </c>
      <c r="G63" s="123"/>
      <c r="H63" s="123"/>
      <c r="I63" s="123"/>
      <c r="J63" s="123"/>
      <c r="K63" s="123"/>
    </row>
    <row r="64" spans="1:11" ht="15.75">
      <c r="A64" s="119"/>
      <c r="B64" s="124" t="s">
        <v>92</v>
      </c>
      <c r="C64" s="122"/>
      <c r="D64" s="122">
        <v>85215</v>
      </c>
      <c r="E64" s="123">
        <f>F64+K64</f>
        <v>180000</v>
      </c>
      <c r="F64" s="123">
        <v>180000</v>
      </c>
      <c r="G64" s="123"/>
      <c r="H64" s="123"/>
      <c r="I64" s="123"/>
      <c r="J64" s="123"/>
      <c r="K64" s="123"/>
    </row>
    <row r="65" spans="1:11" ht="15.75">
      <c r="A65" s="119"/>
      <c r="B65" s="124" t="s">
        <v>94</v>
      </c>
      <c r="C65" s="122"/>
      <c r="D65" s="122">
        <v>85219</v>
      </c>
      <c r="E65" s="123">
        <f>F65+K65</f>
        <v>20000</v>
      </c>
      <c r="F65" s="123">
        <v>20000</v>
      </c>
      <c r="G65" s="123">
        <v>16760</v>
      </c>
      <c r="H65" s="123"/>
      <c r="I65" s="123"/>
      <c r="J65" s="123"/>
      <c r="K65" s="123"/>
    </row>
    <row r="66" spans="1:11" ht="30">
      <c r="A66" s="133"/>
      <c r="B66" s="134" t="s">
        <v>95</v>
      </c>
      <c r="C66" s="135"/>
      <c r="D66" s="135">
        <v>85228</v>
      </c>
      <c r="E66" s="123">
        <v>60000</v>
      </c>
      <c r="F66" s="136">
        <v>60000</v>
      </c>
      <c r="G66" s="136">
        <v>60000</v>
      </c>
      <c r="H66" s="136"/>
      <c r="I66" s="136"/>
      <c r="J66" s="136"/>
      <c r="K66" s="136"/>
    </row>
    <row r="67" spans="1:11" ht="15.75">
      <c r="A67" s="113"/>
      <c r="B67" s="125" t="s">
        <v>142</v>
      </c>
      <c r="C67" s="126"/>
      <c r="D67" s="126"/>
      <c r="E67" s="128">
        <f>SUM(E63:E66)</f>
        <v>340000</v>
      </c>
      <c r="F67" s="128">
        <f aca="true" t="shared" si="7" ref="F67:K67">SUM(F63:F66)</f>
        <v>340000</v>
      </c>
      <c r="G67" s="128">
        <f t="shared" si="7"/>
        <v>76760</v>
      </c>
      <c r="H67" s="128">
        <f t="shared" si="7"/>
        <v>0</v>
      </c>
      <c r="I67" s="128">
        <f t="shared" si="7"/>
        <v>0</v>
      </c>
      <c r="J67" s="128">
        <f t="shared" si="7"/>
        <v>0</v>
      </c>
      <c r="K67" s="128">
        <f t="shared" si="7"/>
        <v>0</v>
      </c>
    </row>
    <row r="68" spans="1:11" ht="16.5" customHeight="1">
      <c r="A68" s="119"/>
      <c r="B68" s="129" t="s">
        <v>247</v>
      </c>
      <c r="C68" s="122">
        <v>854</v>
      </c>
      <c r="D68" s="122"/>
      <c r="E68" s="123"/>
      <c r="F68" s="123"/>
      <c r="G68" s="123"/>
      <c r="H68" s="123"/>
      <c r="I68" s="123"/>
      <c r="J68" s="123"/>
      <c r="K68" s="123"/>
    </row>
    <row r="69" spans="1:11" ht="15.75">
      <c r="A69" s="119"/>
      <c r="B69" s="124" t="s">
        <v>173</v>
      </c>
      <c r="C69" s="122"/>
      <c r="D69" s="122">
        <v>85401</v>
      </c>
      <c r="E69" s="123">
        <f>F69+K69</f>
        <v>296300</v>
      </c>
      <c r="F69" s="123">
        <v>296300</v>
      </c>
      <c r="G69" s="123">
        <v>269820</v>
      </c>
      <c r="H69" s="123"/>
      <c r="I69" s="123"/>
      <c r="J69" s="123"/>
      <c r="K69" s="123"/>
    </row>
    <row r="70" spans="1:11" ht="15.75">
      <c r="A70" s="119"/>
      <c r="B70" s="124"/>
      <c r="C70" s="122"/>
      <c r="D70" s="122"/>
      <c r="E70" s="162"/>
      <c r="F70" s="162"/>
      <c r="G70" s="123"/>
      <c r="H70" s="123"/>
      <c r="I70" s="123"/>
      <c r="J70" s="123"/>
      <c r="K70" s="123"/>
    </row>
    <row r="71" spans="1:11" ht="15.75">
      <c r="A71" s="113"/>
      <c r="B71" s="125" t="s">
        <v>174</v>
      </c>
      <c r="C71" s="126"/>
      <c r="D71" s="126"/>
      <c r="E71" s="128">
        <f>SUM(E69)</f>
        <v>296300</v>
      </c>
      <c r="F71" s="128">
        <f aca="true" t="shared" si="8" ref="F71:K71">SUM(F69)</f>
        <v>296300</v>
      </c>
      <c r="G71" s="128">
        <f t="shared" si="8"/>
        <v>269820</v>
      </c>
      <c r="H71" s="128">
        <f t="shared" si="8"/>
        <v>0</v>
      </c>
      <c r="I71" s="128">
        <f t="shared" si="8"/>
        <v>0</v>
      </c>
      <c r="J71" s="128">
        <f t="shared" si="8"/>
        <v>0</v>
      </c>
      <c r="K71" s="128">
        <f t="shared" si="8"/>
        <v>0</v>
      </c>
    </row>
    <row r="72" spans="1:11" ht="15.75" customHeight="1">
      <c r="A72" s="119"/>
      <c r="B72" s="120" t="s">
        <v>248</v>
      </c>
      <c r="C72" s="122">
        <v>900</v>
      </c>
      <c r="D72" s="122"/>
      <c r="E72" s="123"/>
      <c r="F72" s="123"/>
      <c r="G72" s="123"/>
      <c r="H72" s="123"/>
      <c r="I72" s="123"/>
      <c r="J72" s="123"/>
      <c r="K72" s="123"/>
    </row>
    <row r="73" spans="1:11" ht="15.75">
      <c r="A73" s="119"/>
      <c r="B73" s="124" t="s">
        <v>102</v>
      </c>
      <c r="C73" s="122"/>
      <c r="D73" s="122">
        <v>90003</v>
      </c>
      <c r="E73" s="123">
        <f>F73+K73</f>
        <v>40000</v>
      </c>
      <c r="F73" s="123">
        <v>40000</v>
      </c>
      <c r="G73" s="123"/>
      <c r="H73" s="123"/>
      <c r="I73" s="123"/>
      <c r="J73" s="123"/>
      <c r="K73" s="123"/>
    </row>
    <row r="74" spans="1:11" ht="18.75" customHeight="1">
      <c r="A74" s="119"/>
      <c r="B74" s="124" t="s">
        <v>103</v>
      </c>
      <c r="C74" s="122"/>
      <c r="D74" s="122">
        <v>90004</v>
      </c>
      <c r="E74" s="123">
        <f>F74+K74</f>
        <v>2000</v>
      </c>
      <c r="F74" s="123">
        <v>2000</v>
      </c>
      <c r="G74" s="123"/>
      <c r="H74" s="123"/>
      <c r="I74" s="123"/>
      <c r="J74" s="123"/>
      <c r="K74" s="123"/>
    </row>
    <row r="75" spans="1:11" ht="15.75">
      <c r="A75" s="119"/>
      <c r="B75" s="124" t="s">
        <v>175</v>
      </c>
      <c r="C75" s="122"/>
      <c r="D75" s="122">
        <v>90015</v>
      </c>
      <c r="E75" s="123">
        <v>180912</v>
      </c>
      <c r="F75" s="123">
        <v>130912</v>
      </c>
      <c r="G75" s="123"/>
      <c r="H75" s="123"/>
      <c r="I75" s="123"/>
      <c r="J75" s="123"/>
      <c r="K75" s="123">
        <v>50000</v>
      </c>
    </row>
    <row r="76" spans="1:11" ht="15.75">
      <c r="A76" s="119"/>
      <c r="B76" s="124"/>
      <c r="C76" s="122"/>
      <c r="D76" s="122"/>
      <c r="E76" s="123"/>
      <c r="F76" s="123"/>
      <c r="G76" s="123"/>
      <c r="H76" s="123"/>
      <c r="I76" s="123"/>
      <c r="J76" s="123"/>
      <c r="K76" s="123"/>
    </row>
    <row r="77" spans="1:11" ht="15.75">
      <c r="A77" s="113"/>
      <c r="B77" s="125" t="s">
        <v>104</v>
      </c>
      <c r="C77" s="126"/>
      <c r="D77" s="127"/>
      <c r="E77" s="128">
        <f>SUM(E73:E75)</f>
        <v>222912</v>
      </c>
      <c r="F77" s="128">
        <f aca="true" t="shared" si="9" ref="F77:K77">SUM(F73:F75)</f>
        <v>172912</v>
      </c>
      <c r="G77" s="128">
        <f t="shared" si="9"/>
        <v>0</v>
      </c>
      <c r="H77" s="128">
        <f t="shared" si="9"/>
        <v>0</v>
      </c>
      <c r="I77" s="128">
        <f t="shared" si="9"/>
        <v>0</v>
      </c>
      <c r="J77" s="128">
        <f t="shared" si="9"/>
        <v>0</v>
      </c>
      <c r="K77" s="128">
        <f t="shared" si="9"/>
        <v>50000</v>
      </c>
    </row>
    <row r="78" spans="1:11" ht="17.25" customHeight="1">
      <c r="A78" s="119"/>
      <c r="B78" s="120" t="s">
        <v>249</v>
      </c>
      <c r="C78" s="122">
        <v>921</v>
      </c>
      <c r="D78" s="122"/>
      <c r="E78" s="123"/>
      <c r="F78" s="123"/>
      <c r="G78" s="123"/>
      <c r="H78" s="123"/>
      <c r="I78" s="123"/>
      <c r="J78" s="123"/>
      <c r="K78" s="123"/>
    </row>
    <row r="79" spans="1:11" ht="15.75">
      <c r="A79" s="119"/>
      <c r="B79" s="124" t="s">
        <v>250</v>
      </c>
      <c r="C79" s="122"/>
      <c r="D79" s="122">
        <v>92109</v>
      </c>
      <c r="E79" s="123">
        <v>110000</v>
      </c>
      <c r="F79" s="123">
        <v>110000</v>
      </c>
      <c r="G79" s="123"/>
      <c r="H79" s="123">
        <v>110000</v>
      </c>
      <c r="I79" s="123"/>
      <c r="J79" s="123"/>
      <c r="K79" s="123"/>
    </row>
    <row r="80" spans="1:11" ht="15.75">
      <c r="A80" s="133"/>
      <c r="B80" s="134" t="s">
        <v>177</v>
      </c>
      <c r="C80" s="135"/>
      <c r="D80" s="135">
        <v>92116</v>
      </c>
      <c r="E80" s="136">
        <f>F80+K80</f>
        <v>46000</v>
      </c>
      <c r="F80" s="136">
        <v>46000</v>
      </c>
      <c r="G80" s="136"/>
      <c r="H80" s="136">
        <v>46000</v>
      </c>
      <c r="I80" s="136"/>
      <c r="J80" s="136"/>
      <c r="K80" s="136"/>
    </row>
    <row r="81" spans="1:11" ht="15.75">
      <c r="A81" s="113"/>
      <c r="B81" s="125" t="s">
        <v>106</v>
      </c>
      <c r="C81" s="126"/>
      <c r="D81" s="127"/>
      <c r="E81" s="128">
        <f>SUM(E79:E80)</f>
        <v>156000</v>
      </c>
      <c r="F81" s="128">
        <f aca="true" t="shared" si="10" ref="F81:K81">SUM(F79:F80)</f>
        <v>156000</v>
      </c>
      <c r="G81" s="128">
        <f t="shared" si="10"/>
        <v>0</v>
      </c>
      <c r="H81" s="128">
        <f>SUM(H79:H80)</f>
        <v>156000</v>
      </c>
      <c r="I81" s="128">
        <f t="shared" si="10"/>
        <v>0</v>
      </c>
      <c r="J81" s="128">
        <f t="shared" si="10"/>
        <v>0</v>
      </c>
      <c r="K81" s="128">
        <f t="shared" si="10"/>
        <v>0</v>
      </c>
    </row>
    <row r="82" spans="1:11" ht="15.75">
      <c r="A82" s="119"/>
      <c r="B82" s="120" t="s">
        <v>251</v>
      </c>
      <c r="C82" s="122">
        <v>926</v>
      </c>
      <c r="D82" s="122"/>
      <c r="E82" s="123"/>
      <c r="F82" s="123"/>
      <c r="G82" s="123"/>
      <c r="H82" s="123"/>
      <c r="I82" s="123"/>
      <c r="J82" s="123"/>
      <c r="K82" s="123"/>
    </row>
    <row r="83" spans="1:11" ht="21" customHeight="1">
      <c r="A83" s="119"/>
      <c r="B83" s="124" t="s">
        <v>107</v>
      </c>
      <c r="C83" s="122"/>
      <c r="D83" s="122">
        <v>92605</v>
      </c>
      <c r="E83" s="123">
        <f>F83+K83</f>
        <v>20000</v>
      </c>
      <c r="F83" s="123">
        <v>20000</v>
      </c>
      <c r="G83" s="123"/>
      <c r="H83" s="123">
        <v>20000</v>
      </c>
      <c r="I83" s="123"/>
      <c r="J83" s="123"/>
      <c r="K83" s="123"/>
    </row>
    <row r="84" spans="1:11" ht="21" customHeight="1">
      <c r="A84" s="119"/>
      <c r="B84" s="120" t="s">
        <v>261</v>
      </c>
      <c r="C84" s="122"/>
      <c r="D84" s="122">
        <v>92695</v>
      </c>
      <c r="E84" s="123">
        <v>3000</v>
      </c>
      <c r="F84" s="123">
        <v>3000</v>
      </c>
      <c r="G84" s="123"/>
      <c r="H84" s="123">
        <v>3000</v>
      </c>
      <c r="I84" s="123"/>
      <c r="J84" s="123"/>
      <c r="K84" s="123"/>
    </row>
    <row r="85" spans="1:11" ht="21" customHeight="1">
      <c r="A85" s="119"/>
      <c r="B85" s="120"/>
      <c r="C85" s="122"/>
      <c r="D85" s="122"/>
      <c r="E85" s="123"/>
      <c r="F85" s="123"/>
      <c r="G85" s="123"/>
      <c r="H85" s="123"/>
      <c r="I85" s="123"/>
      <c r="J85" s="123"/>
      <c r="K85" s="123"/>
    </row>
    <row r="86" spans="1:11" ht="15.75">
      <c r="A86" s="113"/>
      <c r="B86" s="125" t="s">
        <v>108</v>
      </c>
      <c r="C86" s="126"/>
      <c r="D86" s="127"/>
      <c r="E86" s="128">
        <v>23000</v>
      </c>
      <c r="F86" s="128">
        <v>23000</v>
      </c>
      <c r="G86" s="128">
        <f>SUM(G83)</f>
        <v>0</v>
      </c>
      <c r="H86" s="128">
        <v>23000</v>
      </c>
      <c r="I86" s="128">
        <f>SUM(I83)</f>
        <v>0</v>
      </c>
      <c r="J86" s="128">
        <f>SUM(J83)</f>
        <v>0</v>
      </c>
      <c r="K86" s="128">
        <f>SUM(K83)</f>
        <v>0</v>
      </c>
    </row>
    <row r="87" spans="1:11" s="71" customFormat="1" ht="29.25" customHeight="1">
      <c r="A87" s="115" t="s">
        <v>28</v>
      </c>
      <c r="B87" s="116" t="s">
        <v>29</v>
      </c>
      <c r="C87" s="137"/>
      <c r="D87" s="137"/>
      <c r="E87" s="138">
        <v>629047</v>
      </c>
      <c r="F87" s="138">
        <v>629047</v>
      </c>
      <c r="G87" s="138">
        <v>184526</v>
      </c>
      <c r="H87" s="138">
        <f>H90+H96+H102</f>
        <v>0</v>
      </c>
      <c r="I87" s="138">
        <f>I90+I96+I102</f>
        <v>0</v>
      </c>
      <c r="J87" s="138">
        <f>J90+J96+J102</f>
        <v>0</v>
      </c>
      <c r="K87" s="138">
        <f>K90+K96+K102</f>
        <v>0</v>
      </c>
    </row>
    <row r="88" spans="1:11" ht="15.75" hidden="1">
      <c r="A88" s="119"/>
      <c r="B88" s="120" t="s">
        <v>168</v>
      </c>
      <c r="C88" s="122">
        <v>750</v>
      </c>
      <c r="D88" s="122"/>
      <c r="E88" s="123"/>
      <c r="F88" s="123"/>
      <c r="G88" s="123"/>
      <c r="H88" s="123"/>
      <c r="I88" s="123"/>
      <c r="J88" s="123"/>
      <c r="K88" s="123"/>
    </row>
    <row r="89" spans="1:11" ht="15.75" hidden="1">
      <c r="A89" s="119"/>
      <c r="B89" s="124"/>
      <c r="C89" s="122"/>
      <c r="D89" s="122"/>
      <c r="E89" s="123"/>
      <c r="F89" s="123"/>
      <c r="G89" s="123"/>
      <c r="H89" s="123"/>
      <c r="I89" s="123"/>
      <c r="J89" s="123"/>
      <c r="K89" s="123"/>
    </row>
    <row r="90" spans="1:11" ht="15.75" hidden="1">
      <c r="A90" s="113"/>
      <c r="B90" s="125" t="s">
        <v>151</v>
      </c>
      <c r="C90" s="126"/>
      <c r="D90" s="126"/>
      <c r="E90" s="128">
        <f>SUM(E89)</f>
        <v>0</v>
      </c>
      <c r="F90" s="128">
        <f aca="true" t="shared" si="11" ref="F90:K90">SUM(F89)</f>
        <v>0</v>
      </c>
      <c r="G90" s="128">
        <f t="shared" si="11"/>
        <v>0</v>
      </c>
      <c r="H90" s="128">
        <f t="shared" si="11"/>
        <v>0</v>
      </c>
      <c r="I90" s="128">
        <f t="shared" si="11"/>
        <v>0</v>
      </c>
      <c r="J90" s="128">
        <f t="shared" si="11"/>
        <v>0</v>
      </c>
      <c r="K90" s="128">
        <f t="shared" si="11"/>
        <v>0</v>
      </c>
    </row>
    <row r="91" spans="1:11" ht="15.75">
      <c r="A91" s="119"/>
      <c r="B91" s="129" t="s">
        <v>268</v>
      </c>
      <c r="C91" s="122">
        <v>750</v>
      </c>
      <c r="D91" s="122"/>
      <c r="E91" s="123"/>
      <c r="F91" s="123"/>
      <c r="G91" s="123"/>
      <c r="H91" s="123"/>
      <c r="I91" s="123"/>
      <c r="J91" s="123"/>
      <c r="K91" s="123"/>
    </row>
    <row r="92" spans="1:11" s="160" customFormat="1" ht="15.75">
      <c r="A92" s="157"/>
      <c r="B92" s="129" t="s">
        <v>269</v>
      </c>
      <c r="C92" s="158"/>
      <c r="D92" s="122">
        <v>75011</v>
      </c>
      <c r="E92" s="123">
        <v>61910</v>
      </c>
      <c r="F92" s="123">
        <v>61910</v>
      </c>
      <c r="G92" s="123">
        <v>61910</v>
      </c>
      <c r="H92" s="159"/>
      <c r="I92" s="159"/>
      <c r="J92" s="159"/>
      <c r="K92" s="159"/>
    </row>
    <row r="93" spans="1:11" s="160" customFormat="1" ht="15.75">
      <c r="A93" s="113"/>
      <c r="B93" s="164" t="s">
        <v>151</v>
      </c>
      <c r="C93" s="126"/>
      <c r="D93" s="126"/>
      <c r="E93" s="128">
        <v>61910</v>
      </c>
      <c r="F93" s="128">
        <v>61910</v>
      </c>
      <c r="G93" s="128">
        <v>61910</v>
      </c>
      <c r="H93" s="128">
        <f>SUM(H92)</f>
        <v>0</v>
      </c>
      <c r="I93" s="128">
        <f>SUM(I92)</f>
        <v>0</v>
      </c>
      <c r="J93" s="128">
        <f>SUM(J92)</f>
        <v>0</v>
      </c>
      <c r="K93" s="128">
        <f>SUM(K92)</f>
        <v>0</v>
      </c>
    </row>
    <row r="94" spans="1:11" ht="0.75" customHeight="1">
      <c r="A94" s="119"/>
      <c r="B94" s="120"/>
      <c r="C94" s="122">
        <v>751</v>
      </c>
      <c r="D94" s="122"/>
      <c r="E94" s="123"/>
      <c r="F94" s="123"/>
      <c r="G94" s="123"/>
      <c r="H94" s="123"/>
      <c r="I94" s="123"/>
      <c r="J94" s="123"/>
      <c r="K94" s="123"/>
    </row>
    <row r="95" spans="1:11" ht="30" customHeight="1">
      <c r="A95" s="119"/>
      <c r="B95" s="124" t="s">
        <v>270</v>
      </c>
      <c r="C95" s="122">
        <v>751</v>
      </c>
      <c r="D95" s="122">
        <v>75101</v>
      </c>
      <c r="E95" s="123">
        <f>F95+K95</f>
        <v>1616</v>
      </c>
      <c r="F95" s="123">
        <v>1616</v>
      </c>
      <c r="G95" s="123">
        <v>1616</v>
      </c>
      <c r="H95" s="123"/>
      <c r="I95" s="123"/>
      <c r="J95" s="123"/>
      <c r="K95" s="123"/>
    </row>
    <row r="96" spans="1:11" ht="15.75">
      <c r="A96" s="113"/>
      <c r="B96" s="125" t="s">
        <v>152</v>
      </c>
      <c r="C96" s="126"/>
      <c r="D96" s="126"/>
      <c r="E96" s="128">
        <v>1616</v>
      </c>
      <c r="F96" s="128">
        <v>1616</v>
      </c>
      <c r="G96" s="128">
        <v>1616</v>
      </c>
      <c r="H96" s="128">
        <f>SUM(H95)</f>
        <v>0</v>
      </c>
      <c r="I96" s="128">
        <f>SUM(I95)</f>
        <v>0</v>
      </c>
      <c r="J96" s="128">
        <f>SUM(J95)</f>
        <v>0</v>
      </c>
      <c r="K96" s="128">
        <f>SUM(K95)</f>
        <v>0</v>
      </c>
    </row>
    <row r="97" spans="1:11" ht="15.75">
      <c r="A97" s="139"/>
      <c r="B97" s="140" t="s">
        <v>176</v>
      </c>
      <c r="C97" s="141">
        <v>852</v>
      </c>
      <c r="D97" s="141"/>
      <c r="E97" s="142"/>
      <c r="F97" s="142"/>
      <c r="G97" s="142"/>
      <c r="H97" s="142"/>
      <c r="I97" s="142"/>
      <c r="J97" s="142"/>
      <c r="K97" s="142"/>
    </row>
    <row r="98" spans="1:11" ht="46.5" customHeight="1">
      <c r="A98" s="119"/>
      <c r="B98" s="120" t="s">
        <v>90</v>
      </c>
      <c r="C98" s="122"/>
      <c r="D98" s="122">
        <v>85213</v>
      </c>
      <c r="E98" s="123">
        <v>17986</v>
      </c>
      <c r="F98" s="123">
        <v>17986</v>
      </c>
      <c r="G98" s="123"/>
      <c r="H98" s="123"/>
      <c r="I98" s="123"/>
      <c r="J98" s="123"/>
      <c r="K98" s="123"/>
    </row>
    <row r="99" spans="1:11" ht="30">
      <c r="A99" s="119"/>
      <c r="B99" s="120" t="s">
        <v>91</v>
      </c>
      <c r="C99" s="122"/>
      <c r="D99" s="122">
        <v>85214</v>
      </c>
      <c r="E99" s="123">
        <f>F99+K99</f>
        <v>335800</v>
      </c>
      <c r="F99" s="123">
        <v>335800</v>
      </c>
      <c r="G99" s="123"/>
      <c r="H99" s="123"/>
      <c r="I99" s="123"/>
      <c r="J99" s="123"/>
      <c r="K99" s="123"/>
    </row>
    <row r="100" spans="1:11" ht="20.25" customHeight="1">
      <c r="A100" s="119"/>
      <c r="B100" s="120" t="s">
        <v>93</v>
      </c>
      <c r="C100" s="122"/>
      <c r="D100" s="122">
        <v>85216</v>
      </c>
      <c r="E100" s="123">
        <f>F100+K100</f>
        <v>69647</v>
      </c>
      <c r="F100" s="123">
        <v>69647</v>
      </c>
      <c r="G100" s="123"/>
      <c r="H100" s="123"/>
      <c r="I100" s="123"/>
      <c r="J100" s="123"/>
      <c r="K100" s="123"/>
    </row>
    <row r="101" spans="1:11" ht="15.75">
      <c r="A101" s="133"/>
      <c r="B101" s="143" t="s">
        <v>94</v>
      </c>
      <c r="C101" s="135"/>
      <c r="D101" s="135">
        <v>85219</v>
      </c>
      <c r="E101" s="123">
        <f>F101+K101</f>
        <v>123000</v>
      </c>
      <c r="F101" s="136">
        <v>123000</v>
      </c>
      <c r="G101" s="136">
        <v>121000</v>
      </c>
      <c r="H101" s="136"/>
      <c r="I101" s="136"/>
      <c r="J101" s="136"/>
      <c r="K101" s="136"/>
    </row>
    <row r="102" spans="1:11" ht="15.75">
      <c r="A102" s="113"/>
      <c r="B102" s="125" t="s">
        <v>142</v>
      </c>
      <c r="C102" s="126"/>
      <c r="D102" s="126"/>
      <c r="E102" s="128">
        <f>SUM(E98:E101)</f>
        <v>546433</v>
      </c>
      <c r="F102" s="128">
        <f aca="true" t="shared" si="12" ref="F102:K102">SUM(F98:F101)</f>
        <v>546433</v>
      </c>
      <c r="G102" s="128">
        <f t="shared" si="12"/>
        <v>121000</v>
      </c>
      <c r="H102" s="128">
        <f t="shared" si="12"/>
        <v>0</v>
      </c>
      <c r="I102" s="128">
        <f t="shared" si="12"/>
        <v>0</v>
      </c>
      <c r="J102" s="128">
        <f t="shared" si="12"/>
        <v>0</v>
      </c>
      <c r="K102" s="128">
        <f t="shared" si="12"/>
        <v>0</v>
      </c>
    </row>
    <row r="103" spans="1:11" ht="15.75">
      <c r="A103" s="113"/>
      <c r="B103" s="165" t="s">
        <v>275</v>
      </c>
      <c r="C103" s="126">
        <v>900</v>
      </c>
      <c r="D103" s="126">
        <v>90015</v>
      </c>
      <c r="E103" s="128">
        <v>19088</v>
      </c>
      <c r="F103" s="128">
        <v>19088</v>
      </c>
      <c r="G103" s="128"/>
      <c r="H103" s="128"/>
      <c r="I103" s="128"/>
      <c r="J103" s="128"/>
      <c r="K103" s="128"/>
    </row>
    <row r="104" spans="1:11" ht="15.75">
      <c r="A104" s="113"/>
      <c r="B104" s="125" t="s">
        <v>104</v>
      </c>
      <c r="C104" s="126"/>
      <c r="D104" s="126"/>
      <c r="E104" s="128">
        <v>19088</v>
      </c>
      <c r="F104" s="128">
        <v>19088</v>
      </c>
      <c r="G104" s="128">
        <v>0</v>
      </c>
      <c r="H104" s="128">
        <v>0</v>
      </c>
      <c r="I104" s="128">
        <v>0</v>
      </c>
      <c r="J104" s="128">
        <v>0</v>
      </c>
      <c r="K104" s="128">
        <v>0</v>
      </c>
    </row>
    <row r="105" spans="1:11" s="71" customFormat="1" ht="27" customHeight="1">
      <c r="A105" s="115" t="s">
        <v>30</v>
      </c>
      <c r="B105" s="116" t="s">
        <v>161</v>
      </c>
      <c r="C105" s="137"/>
      <c r="D105" s="137"/>
      <c r="E105" s="138">
        <v>3000</v>
      </c>
      <c r="F105" s="138">
        <v>3000</v>
      </c>
      <c r="G105" s="138">
        <f>G109</f>
        <v>0</v>
      </c>
      <c r="H105" s="138">
        <f>H109</f>
        <v>0</v>
      </c>
      <c r="I105" s="138">
        <f>I109</f>
        <v>0</v>
      </c>
      <c r="J105" s="138">
        <f>J109</f>
        <v>0</v>
      </c>
      <c r="K105" s="138">
        <f>K109</f>
        <v>0</v>
      </c>
    </row>
    <row r="106" spans="1:11" ht="15.75">
      <c r="A106" s="119"/>
      <c r="B106" s="120" t="s">
        <v>166</v>
      </c>
      <c r="C106" s="122">
        <v>710</v>
      </c>
      <c r="D106" s="122"/>
      <c r="E106" s="123"/>
      <c r="F106" s="123"/>
      <c r="G106" s="123"/>
      <c r="H106" s="123"/>
      <c r="I106" s="123"/>
      <c r="J106" s="123"/>
      <c r="K106" s="123"/>
    </row>
    <row r="107" spans="1:11" ht="15.75">
      <c r="A107" s="119"/>
      <c r="B107" s="124" t="s">
        <v>167</v>
      </c>
      <c r="C107" s="122"/>
      <c r="D107" s="122">
        <v>71035</v>
      </c>
      <c r="E107" s="123">
        <f>F107+K107</f>
        <v>3000</v>
      </c>
      <c r="F107" s="123">
        <v>3000</v>
      </c>
      <c r="G107" s="123"/>
      <c r="H107" s="123"/>
      <c r="I107" s="123"/>
      <c r="J107" s="123"/>
      <c r="K107" s="123"/>
    </row>
    <row r="108" spans="1:11" ht="15.75">
      <c r="A108" s="119"/>
      <c r="B108" s="124"/>
      <c r="C108" s="122"/>
      <c r="D108" s="122"/>
      <c r="E108" s="123"/>
      <c r="F108" s="123"/>
      <c r="G108" s="123"/>
      <c r="H108" s="123"/>
      <c r="I108" s="123"/>
      <c r="J108" s="123"/>
      <c r="K108" s="123"/>
    </row>
    <row r="109" spans="1:11" ht="15.75">
      <c r="A109" s="113"/>
      <c r="B109" s="125" t="s">
        <v>149</v>
      </c>
      <c r="C109" s="126"/>
      <c r="D109" s="126"/>
      <c r="E109" s="128">
        <f>SUM(E107)</f>
        <v>3000</v>
      </c>
      <c r="F109" s="128">
        <f aca="true" t="shared" si="13" ref="F109:K109">SUM(F107)</f>
        <v>3000</v>
      </c>
      <c r="G109" s="128">
        <f t="shared" si="13"/>
        <v>0</v>
      </c>
      <c r="H109" s="128">
        <f t="shared" si="13"/>
        <v>0</v>
      </c>
      <c r="I109" s="128">
        <f t="shared" si="13"/>
        <v>0</v>
      </c>
      <c r="J109" s="128">
        <f t="shared" si="13"/>
        <v>0</v>
      </c>
      <c r="K109" s="128">
        <f t="shared" si="13"/>
        <v>0</v>
      </c>
    </row>
    <row r="110" spans="1:11" s="71" customFormat="1" ht="27.75" customHeight="1">
      <c r="A110" s="115" t="s">
        <v>31</v>
      </c>
      <c r="B110" s="116" t="s">
        <v>32</v>
      </c>
      <c r="C110" s="137"/>
      <c r="D110" s="137"/>
      <c r="E110" s="138">
        <v>100000</v>
      </c>
      <c r="F110" s="138">
        <f>F113</f>
        <v>0</v>
      </c>
      <c r="G110" s="138">
        <f>G113</f>
        <v>0</v>
      </c>
      <c r="H110" s="138"/>
      <c r="I110" s="138">
        <f>I113</f>
        <v>0</v>
      </c>
      <c r="J110" s="138">
        <f>J113</f>
        <v>0</v>
      </c>
      <c r="K110" s="138">
        <v>100000</v>
      </c>
    </row>
    <row r="111" spans="1:11" ht="15.75">
      <c r="A111" s="139"/>
      <c r="B111" s="140" t="s">
        <v>162</v>
      </c>
      <c r="C111" s="141">
        <v>600</v>
      </c>
      <c r="D111" s="141"/>
      <c r="E111" s="142"/>
      <c r="F111" s="142"/>
      <c r="G111" s="142"/>
      <c r="H111" s="142"/>
      <c r="I111" s="142"/>
      <c r="J111" s="142"/>
      <c r="K111" s="142"/>
    </row>
    <row r="112" spans="1:11" ht="15.75">
      <c r="A112" s="144"/>
      <c r="B112" s="134" t="s">
        <v>163</v>
      </c>
      <c r="C112" s="135"/>
      <c r="D112" s="135">
        <v>60014</v>
      </c>
      <c r="E112" s="136">
        <v>100000</v>
      </c>
      <c r="F112" s="136"/>
      <c r="G112" s="136"/>
      <c r="H112" s="136"/>
      <c r="I112" s="136"/>
      <c r="J112" s="136"/>
      <c r="K112" s="136">
        <v>100000</v>
      </c>
    </row>
    <row r="113" spans="1:11" ht="15.75">
      <c r="A113" s="145"/>
      <c r="B113" s="125" t="s">
        <v>82</v>
      </c>
      <c r="C113" s="126"/>
      <c r="D113" s="126"/>
      <c r="E113" s="128">
        <f>SUM(E112)</f>
        <v>100000</v>
      </c>
      <c r="F113" s="128">
        <f aca="true" t="shared" si="14" ref="F113:K113">SUM(F112)</f>
        <v>0</v>
      </c>
      <c r="G113" s="128">
        <f t="shared" si="14"/>
        <v>0</v>
      </c>
      <c r="H113" s="128">
        <f t="shared" si="14"/>
        <v>0</v>
      </c>
      <c r="I113" s="128">
        <f t="shared" si="14"/>
        <v>0</v>
      </c>
      <c r="J113" s="128">
        <f t="shared" si="14"/>
        <v>0</v>
      </c>
      <c r="K113" s="128">
        <f t="shared" si="14"/>
        <v>100000</v>
      </c>
    </row>
    <row r="114" spans="1:11" s="2" customFormat="1" ht="15.75">
      <c r="A114" s="200" t="s">
        <v>187</v>
      </c>
      <c r="B114" s="201"/>
      <c r="C114" s="201"/>
      <c r="D114" s="202"/>
      <c r="E114" s="146">
        <f aca="true" t="shared" si="15" ref="E114:K114">E13+E87+E105+E110</f>
        <v>14821791</v>
      </c>
      <c r="F114" s="146">
        <f t="shared" si="15"/>
        <v>11011162</v>
      </c>
      <c r="G114" s="146">
        <f t="shared" si="15"/>
        <v>7236786</v>
      </c>
      <c r="H114" s="146">
        <f t="shared" si="15"/>
        <v>769000</v>
      </c>
      <c r="I114" s="146">
        <f t="shared" si="15"/>
        <v>44600</v>
      </c>
      <c r="J114" s="146">
        <f t="shared" si="15"/>
        <v>0</v>
      </c>
      <c r="K114" s="146">
        <f t="shared" si="15"/>
        <v>3810629</v>
      </c>
    </row>
    <row r="115" spans="1:11" ht="15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1" ht="15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11"/>
      <c r="K116" s="109"/>
    </row>
    <row r="117" spans="1:11" ht="15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11"/>
      <c r="K117" s="109"/>
    </row>
  </sheetData>
  <mergeCells count="13">
    <mergeCell ref="A114:D114"/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  <mergeCell ref="A8:A11"/>
    <mergeCell ref="F10:F11"/>
  </mergeCells>
  <printOptions/>
  <pageMargins left="0.5511811023622047" right="0.15748031496062992" top="0.1968503937007874" bottom="0.1968503937007874" header="0.3937007874015748" footer="0.5118110236220472"/>
  <pageSetup horizontalDpi="600" verticalDpi="6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11" sqref="I11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33</v>
      </c>
    </row>
    <row r="2" spans="2:6" ht="16.5">
      <c r="B2" s="6"/>
      <c r="F2" s="1" t="s">
        <v>8</v>
      </c>
    </row>
    <row r="3" ht="15.75">
      <c r="F3" s="1" t="s">
        <v>9</v>
      </c>
    </row>
    <row r="4" ht="15.75">
      <c r="F4" s="1" t="s">
        <v>10</v>
      </c>
    </row>
    <row r="5" spans="2:5" ht="15.75">
      <c r="B5" s="178" t="s">
        <v>157</v>
      </c>
      <c r="C5" s="178"/>
      <c r="D5" s="178"/>
      <c r="E5" s="178"/>
    </row>
    <row r="7" spans="1:7" s="13" customFormat="1" ht="30.75" customHeight="1">
      <c r="A7" s="16" t="s">
        <v>2</v>
      </c>
      <c r="B7" s="172" t="s">
        <v>34</v>
      </c>
      <c r="C7" s="172"/>
      <c r="D7" s="172"/>
      <c r="E7" s="172"/>
      <c r="F7" s="173"/>
      <c r="G7" s="12" t="s">
        <v>35</v>
      </c>
    </row>
    <row r="8" spans="1:7" ht="15.75" customHeight="1">
      <c r="A8" s="17" t="s">
        <v>36</v>
      </c>
      <c r="B8" s="174" t="s">
        <v>72</v>
      </c>
      <c r="C8" s="174"/>
      <c r="D8" s="174"/>
      <c r="E8" s="174"/>
      <c r="F8" s="175"/>
      <c r="G8" s="73"/>
    </row>
    <row r="9" spans="1:7" ht="27.75" customHeight="1">
      <c r="A9" s="18" t="s">
        <v>37</v>
      </c>
      <c r="B9" s="176" t="s">
        <v>185</v>
      </c>
      <c r="C9" s="176"/>
      <c r="D9" s="176"/>
      <c r="E9" s="176"/>
      <c r="F9" s="177"/>
      <c r="G9" s="43"/>
    </row>
    <row r="10" spans="1:7" ht="30.75" customHeight="1">
      <c r="A10" s="18" t="s">
        <v>38</v>
      </c>
      <c r="B10" s="176" t="s">
        <v>74</v>
      </c>
      <c r="C10" s="176"/>
      <c r="D10" s="176"/>
      <c r="E10" s="176"/>
      <c r="F10" s="177"/>
      <c r="G10" s="74">
        <v>2727186</v>
      </c>
    </row>
    <row r="11" spans="1:7" ht="15" customHeight="1">
      <c r="A11" s="18" t="s">
        <v>39</v>
      </c>
      <c r="B11" s="176" t="s">
        <v>73</v>
      </c>
      <c r="C11" s="176"/>
      <c r="D11" s="176"/>
      <c r="E11" s="176"/>
      <c r="F11" s="177"/>
      <c r="G11" s="43"/>
    </row>
    <row r="12" spans="1:7" ht="30.75" customHeight="1">
      <c r="A12" s="18" t="s">
        <v>40</v>
      </c>
      <c r="B12" s="176" t="s">
        <v>75</v>
      </c>
      <c r="C12" s="176"/>
      <c r="D12" s="176"/>
      <c r="E12" s="176"/>
      <c r="F12" s="177"/>
      <c r="G12" s="43"/>
    </row>
    <row r="13" spans="1:7" ht="46.5" customHeight="1">
      <c r="A13" s="18" t="s">
        <v>41</v>
      </c>
      <c r="B13" s="206" t="s">
        <v>76</v>
      </c>
      <c r="C13" s="206"/>
      <c r="D13" s="206"/>
      <c r="E13" s="206"/>
      <c r="F13" s="207"/>
      <c r="G13" s="75"/>
    </row>
    <row r="14" spans="1:7" s="14" customFormat="1" ht="30.75" customHeight="1">
      <c r="A14" s="15"/>
      <c r="B14" s="205" t="s">
        <v>42</v>
      </c>
      <c r="C14" s="205"/>
      <c r="D14" s="205"/>
      <c r="E14" s="205"/>
      <c r="F14" s="171"/>
      <c r="G14" s="44">
        <f>SUM(G8:G13)</f>
        <v>2727186</v>
      </c>
    </row>
    <row r="15" spans="1:7" s="14" customFormat="1" ht="30.75" customHeight="1">
      <c r="A15" s="15"/>
      <c r="B15" s="172" t="s">
        <v>43</v>
      </c>
      <c r="C15" s="172"/>
      <c r="D15" s="172"/>
      <c r="E15" s="172"/>
      <c r="F15" s="173"/>
      <c r="G15" s="45"/>
    </row>
    <row r="16" spans="1:7" ht="23.25" customHeight="1">
      <c r="A16" s="17" t="s">
        <v>36</v>
      </c>
      <c r="B16" s="167" t="s">
        <v>77</v>
      </c>
      <c r="C16" s="167"/>
      <c r="D16" s="167"/>
      <c r="E16" s="167"/>
      <c r="F16" s="168"/>
      <c r="G16" s="76">
        <v>416000</v>
      </c>
    </row>
    <row r="17" spans="1:7" ht="23.25" customHeight="1">
      <c r="A17" s="18" t="s">
        <v>37</v>
      </c>
      <c r="B17" s="169" t="s">
        <v>78</v>
      </c>
      <c r="C17" s="169"/>
      <c r="D17" s="169"/>
      <c r="E17" s="169"/>
      <c r="F17" s="170"/>
      <c r="G17" s="43"/>
    </row>
    <row r="18" spans="1:7" ht="23.25" customHeight="1">
      <c r="A18" s="18" t="s">
        <v>38</v>
      </c>
      <c r="B18" s="169" t="s">
        <v>79</v>
      </c>
      <c r="C18" s="169"/>
      <c r="D18" s="169"/>
      <c r="E18" s="169"/>
      <c r="F18" s="170"/>
      <c r="G18" s="43"/>
    </row>
    <row r="19" spans="1:7" ht="23.25" customHeight="1">
      <c r="A19" s="19" t="s">
        <v>39</v>
      </c>
      <c r="B19" s="181" t="s">
        <v>80</v>
      </c>
      <c r="C19" s="181"/>
      <c r="D19" s="181"/>
      <c r="E19" s="181"/>
      <c r="F19" s="166"/>
      <c r="G19" s="46"/>
    </row>
    <row r="20" spans="1:7" s="14" customFormat="1" ht="30.75" customHeight="1">
      <c r="A20" s="15"/>
      <c r="B20" s="179" t="s">
        <v>44</v>
      </c>
      <c r="C20" s="179"/>
      <c r="D20" s="179"/>
      <c r="E20" s="179"/>
      <c r="F20" s="180"/>
      <c r="G20" s="44">
        <f>SUM(G16:G19)</f>
        <v>416000</v>
      </c>
    </row>
    <row r="22" ht="15.75">
      <c r="G22" s="4" t="s">
        <v>66</v>
      </c>
    </row>
    <row r="23" ht="15.75">
      <c r="G23" s="4" t="s">
        <v>67</v>
      </c>
    </row>
    <row r="26" ht="18.75">
      <c r="A26" s="47"/>
    </row>
    <row r="27" ht="18.75">
      <c r="A27" s="47"/>
    </row>
  </sheetData>
  <mergeCells count="15">
    <mergeCell ref="B5:E5"/>
    <mergeCell ref="B20:F20"/>
    <mergeCell ref="B19:F19"/>
    <mergeCell ref="B15:F15"/>
    <mergeCell ref="B16:F16"/>
    <mergeCell ref="B18:F18"/>
    <mergeCell ref="B17:F17"/>
    <mergeCell ref="B11:F11"/>
    <mergeCell ref="B12:F12"/>
    <mergeCell ref="B13:F13"/>
    <mergeCell ref="B14:F14"/>
    <mergeCell ref="B7:F7"/>
    <mergeCell ref="B8:F8"/>
    <mergeCell ref="B9:F9"/>
    <mergeCell ref="B10:F10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="60" zoomScaleNormal="60" workbookViewId="0" topLeftCell="A1">
      <selection activeCell="F17" sqref="F17:F18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1.375" style="1" customWidth="1"/>
    <col min="7" max="10" width="13.75390625" style="1" customWidth="1"/>
    <col min="11" max="16384" width="9.125" style="1" customWidth="1"/>
  </cols>
  <sheetData>
    <row r="1" ht="15.75">
      <c r="H1" s="1" t="s">
        <v>45</v>
      </c>
    </row>
    <row r="2" ht="16.5" customHeight="1">
      <c r="H2" s="1" t="s">
        <v>8</v>
      </c>
    </row>
    <row r="3" spans="6:8" ht="15.75">
      <c r="F3" s="2"/>
      <c r="H3" s="1" t="s">
        <v>9</v>
      </c>
    </row>
    <row r="4" ht="15.75">
      <c r="H4" s="1" t="s">
        <v>10</v>
      </c>
    </row>
    <row r="6" spans="1:10" ht="15.75" customHeight="1">
      <c r="A6" s="212" t="s">
        <v>127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ht="15.7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</row>
    <row r="9" ht="15.75">
      <c r="J9" s="3" t="s">
        <v>6</v>
      </c>
    </row>
    <row r="10" spans="1:10" s="33" customFormat="1" ht="12.75" customHeight="1">
      <c r="A10" s="214" t="s">
        <v>2</v>
      </c>
      <c r="B10" s="214" t="s">
        <v>124</v>
      </c>
      <c r="C10" s="214" t="s">
        <v>47</v>
      </c>
      <c r="D10" s="214" t="s">
        <v>14</v>
      </c>
      <c r="E10" s="214" t="s">
        <v>15</v>
      </c>
      <c r="F10" s="214" t="s">
        <v>129</v>
      </c>
      <c r="G10" s="216" t="s">
        <v>128</v>
      </c>
      <c r="H10" s="217"/>
      <c r="I10" s="217"/>
      <c r="J10" s="218"/>
    </row>
    <row r="11" spans="1:10" s="33" customFormat="1" ht="53.25" customHeight="1">
      <c r="A11" s="215"/>
      <c r="B11" s="215"/>
      <c r="C11" s="215"/>
      <c r="D11" s="215"/>
      <c r="E11" s="219"/>
      <c r="F11" s="215"/>
      <c r="G11" s="30" t="s">
        <v>109</v>
      </c>
      <c r="H11" s="30" t="s">
        <v>22</v>
      </c>
      <c r="I11" s="30" t="s">
        <v>110</v>
      </c>
      <c r="J11" s="30" t="s">
        <v>111</v>
      </c>
    </row>
    <row r="12" spans="1:10" s="24" customFormat="1" ht="11.25">
      <c r="A12" s="23">
        <v>1</v>
      </c>
      <c r="B12" s="23">
        <v>2</v>
      </c>
      <c r="C12" s="23">
        <v>3</v>
      </c>
      <c r="D12" s="23">
        <v>4</v>
      </c>
      <c r="E12" s="23"/>
      <c r="F12" s="23">
        <v>6</v>
      </c>
      <c r="G12" s="23">
        <v>8</v>
      </c>
      <c r="H12" s="23">
        <v>9</v>
      </c>
      <c r="I12" s="23">
        <v>10</v>
      </c>
      <c r="J12" s="23">
        <v>11</v>
      </c>
    </row>
    <row r="13" spans="1:10" ht="20.25" customHeight="1">
      <c r="A13" s="208" t="s">
        <v>36</v>
      </c>
      <c r="B13" s="220" t="s">
        <v>193</v>
      </c>
      <c r="C13" s="208" t="s">
        <v>194</v>
      </c>
      <c r="D13" s="221">
        <v>600</v>
      </c>
      <c r="E13" s="221">
        <v>60016</v>
      </c>
      <c r="F13" s="222">
        <f>SUM(G13:J13)</f>
        <v>721059.6</v>
      </c>
      <c r="G13" s="222">
        <v>180264.9</v>
      </c>
      <c r="H13" s="223"/>
      <c r="I13" s="222"/>
      <c r="J13" s="89">
        <v>540794.7</v>
      </c>
    </row>
    <row r="14" spans="1:10" ht="19.5" customHeight="1">
      <c r="A14" s="208"/>
      <c r="B14" s="220"/>
      <c r="C14" s="208"/>
      <c r="D14" s="221"/>
      <c r="E14" s="221"/>
      <c r="F14" s="222"/>
      <c r="G14" s="222"/>
      <c r="H14" s="223"/>
      <c r="I14" s="222"/>
      <c r="J14" s="90" t="s">
        <v>195</v>
      </c>
    </row>
    <row r="15" spans="1:10" ht="19.5" customHeight="1">
      <c r="A15" s="208" t="s">
        <v>37</v>
      </c>
      <c r="B15" s="220" t="s">
        <v>196</v>
      </c>
      <c r="C15" s="208" t="s">
        <v>194</v>
      </c>
      <c r="D15" s="221">
        <v>600</v>
      </c>
      <c r="E15" s="221">
        <v>60016</v>
      </c>
      <c r="F15" s="222">
        <f>SUM(G15:J15)</f>
        <v>443605.43</v>
      </c>
      <c r="G15" s="222">
        <v>110901.36</v>
      </c>
      <c r="H15" s="222"/>
      <c r="I15" s="222"/>
      <c r="J15" s="91">
        <v>332704.07</v>
      </c>
    </row>
    <row r="16" spans="1:10" ht="20.25" customHeight="1">
      <c r="A16" s="208"/>
      <c r="B16" s="220"/>
      <c r="C16" s="208"/>
      <c r="D16" s="221"/>
      <c r="E16" s="221"/>
      <c r="F16" s="222"/>
      <c r="G16" s="222"/>
      <c r="H16" s="222"/>
      <c r="I16" s="222"/>
      <c r="J16" s="92" t="s">
        <v>195</v>
      </c>
    </row>
    <row r="17" spans="1:10" ht="21.75" customHeight="1">
      <c r="A17" s="208" t="s">
        <v>38</v>
      </c>
      <c r="B17" s="220" t="s">
        <v>197</v>
      </c>
      <c r="C17" s="208" t="s">
        <v>194</v>
      </c>
      <c r="D17" s="221">
        <v>600</v>
      </c>
      <c r="E17" s="221">
        <v>60016</v>
      </c>
      <c r="F17" s="222">
        <f>SUM(G17:J17)</f>
        <v>466865</v>
      </c>
      <c r="G17" s="222">
        <v>116716.25</v>
      </c>
      <c r="H17" s="222"/>
      <c r="I17" s="222"/>
      <c r="J17" s="91">
        <v>350148.75</v>
      </c>
    </row>
    <row r="18" spans="1:10" ht="21.75" customHeight="1">
      <c r="A18" s="208"/>
      <c r="B18" s="220"/>
      <c r="C18" s="208"/>
      <c r="D18" s="221"/>
      <c r="E18" s="221"/>
      <c r="F18" s="222"/>
      <c r="G18" s="222"/>
      <c r="H18" s="222"/>
      <c r="I18" s="222"/>
      <c r="J18" s="92" t="s">
        <v>195</v>
      </c>
    </row>
    <row r="19" spans="1:10" ht="42" customHeight="1">
      <c r="A19" s="85" t="s">
        <v>39</v>
      </c>
      <c r="B19" s="86" t="s">
        <v>198</v>
      </c>
      <c r="C19" s="85" t="s">
        <v>194</v>
      </c>
      <c r="D19" s="52">
        <v>600</v>
      </c>
      <c r="E19" s="52">
        <v>60016</v>
      </c>
      <c r="F19" s="87">
        <f>SUM(G19:J19)</f>
        <v>50000</v>
      </c>
      <c r="G19" s="87">
        <v>50000</v>
      </c>
      <c r="H19" s="87"/>
      <c r="I19" s="87"/>
      <c r="J19" s="88"/>
    </row>
    <row r="20" spans="1:10" s="2" customFormat="1" ht="15.75">
      <c r="A20" s="209" t="s">
        <v>199</v>
      </c>
      <c r="B20" s="210"/>
      <c r="C20" s="210"/>
      <c r="D20" s="210"/>
      <c r="E20" s="211"/>
      <c r="F20" s="93">
        <f>SUM(F13:F19)</f>
        <v>1681530.03</v>
      </c>
      <c r="G20" s="93">
        <f>SUM(G13:G19)</f>
        <v>457882.51</v>
      </c>
      <c r="H20" s="93">
        <f>SUM(H13:H19)</f>
        <v>0</v>
      </c>
      <c r="I20" s="93">
        <f>SUM(I13:I19)</f>
        <v>0</v>
      </c>
      <c r="J20" s="93">
        <f>SUM(J13:J19)</f>
        <v>1223647.52</v>
      </c>
    </row>
    <row r="21" spans="1:10" ht="15.75">
      <c r="A21" s="104" t="s">
        <v>40</v>
      </c>
      <c r="B21" s="107" t="s">
        <v>184</v>
      </c>
      <c r="C21" s="107" t="s">
        <v>194</v>
      </c>
      <c r="D21" s="105">
        <v>750</v>
      </c>
      <c r="E21" s="106">
        <v>75023</v>
      </c>
      <c r="F21" s="87">
        <v>20000</v>
      </c>
      <c r="G21" s="87">
        <v>20000</v>
      </c>
      <c r="H21" s="87"/>
      <c r="I21" s="87"/>
      <c r="J21" s="87"/>
    </row>
    <row r="22" spans="1:10" s="2" customFormat="1" ht="15.75">
      <c r="A22" s="209" t="s">
        <v>256</v>
      </c>
      <c r="B22" s="210"/>
      <c r="C22" s="210"/>
      <c r="D22" s="210"/>
      <c r="E22" s="211"/>
      <c r="F22" s="93">
        <f>SUM(F21)</f>
        <v>20000</v>
      </c>
      <c r="G22" s="93">
        <f>SUM(G21)</f>
        <v>20000</v>
      </c>
      <c r="H22" s="93">
        <f>SUM(H21)</f>
        <v>0</v>
      </c>
      <c r="I22" s="93">
        <f>SUM(I21)</f>
        <v>0</v>
      </c>
      <c r="J22" s="93">
        <f>SUM(J21)</f>
        <v>0</v>
      </c>
    </row>
    <row r="23" spans="1:10" s="2" customFormat="1" ht="15.75">
      <c r="A23" s="209" t="s">
        <v>181</v>
      </c>
      <c r="B23" s="210"/>
      <c r="C23" s="210"/>
      <c r="D23" s="210"/>
      <c r="E23" s="211"/>
      <c r="F23" s="94">
        <f>F20+F22</f>
        <v>1701530.03</v>
      </c>
      <c r="G23" s="94">
        <f>G20+G22</f>
        <v>477882.51</v>
      </c>
      <c r="H23" s="94">
        <f>H20+H22</f>
        <v>0</v>
      </c>
      <c r="I23" s="94">
        <f>I20+I22</f>
        <v>0</v>
      </c>
      <c r="J23" s="94">
        <f>J20+J22</f>
        <v>1223647.52</v>
      </c>
    </row>
    <row r="25" ht="15.75">
      <c r="I25" s="4" t="s">
        <v>66</v>
      </c>
    </row>
    <row r="26" ht="15.75">
      <c r="I26" s="4" t="s">
        <v>67</v>
      </c>
    </row>
  </sheetData>
  <mergeCells count="38">
    <mergeCell ref="E17:E18"/>
    <mergeCell ref="A20:E20"/>
    <mergeCell ref="A23:E23"/>
    <mergeCell ref="A17:A18"/>
    <mergeCell ref="B17:B18"/>
    <mergeCell ref="C17:C18"/>
    <mergeCell ref="D17:D18"/>
    <mergeCell ref="I15:I16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F13:F14"/>
    <mergeCell ref="G13:G14"/>
    <mergeCell ref="H13:H14"/>
    <mergeCell ref="I13:I14"/>
    <mergeCell ref="B13:B14"/>
    <mergeCell ref="C13:C14"/>
    <mergeCell ref="D13:D14"/>
    <mergeCell ref="E13:E14"/>
    <mergeCell ref="A13:A14"/>
    <mergeCell ref="A22:E22"/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0" zoomScaleNormal="60" workbookViewId="0" topLeftCell="A15">
      <selection activeCell="M38" sqref="M38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25390625" style="1" customWidth="1"/>
    <col min="5" max="5" width="9.375" style="1" customWidth="1"/>
    <col min="6" max="6" width="10.00390625" style="1" customWidth="1"/>
    <col min="7" max="7" width="9.875" style="1" customWidth="1"/>
    <col min="8" max="8" width="12.375" style="1" customWidth="1"/>
    <col min="9" max="9" width="9.125" style="1" customWidth="1"/>
    <col min="10" max="10" width="9.875" style="1" customWidth="1"/>
    <col min="11" max="11" width="9.25390625" style="1" customWidth="1"/>
    <col min="12" max="12" width="9.37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1" ht="15.75">
      <c r="K1" s="1" t="s">
        <v>123</v>
      </c>
    </row>
    <row r="2" ht="16.5" customHeight="1">
      <c r="K2" s="1" t="s">
        <v>8</v>
      </c>
    </row>
    <row r="3" spans="7:11" ht="15.75">
      <c r="G3" s="2"/>
      <c r="K3" s="1" t="s">
        <v>9</v>
      </c>
    </row>
    <row r="4" ht="15" customHeight="1">
      <c r="K4" s="1" t="s">
        <v>10</v>
      </c>
    </row>
    <row r="5" ht="15" customHeight="1"/>
    <row r="6" spans="1:14" ht="15" customHeight="1">
      <c r="A6" s="212" t="s">
        <v>46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ht="1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9" ht="15.75">
      <c r="N9" s="3" t="s">
        <v>6</v>
      </c>
    </row>
    <row r="10" spans="1:14" s="33" customFormat="1" ht="24.75" customHeight="1">
      <c r="A10" s="214" t="s">
        <v>2</v>
      </c>
      <c r="B10" s="214" t="s">
        <v>130</v>
      </c>
      <c r="C10" s="214" t="s">
        <v>47</v>
      </c>
      <c r="D10" s="214" t="s">
        <v>14</v>
      </c>
      <c r="E10" s="225" t="s">
        <v>48</v>
      </c>
      <c r="F10" s="226"/>
      <c r="G10" s="214" t="s">
        <v>49</v>
      </c>
      <c r="H10" s="214" t="s">
        <v>50</v>
      </c>
      <c r="I10" s="216" t="s">
        <v>133</v>
      </c>
      <c r="J10" s="217"/>
      <c r="K10" s="217"/>
      <c r="L10" s="218"/>
      <c r="M10" s="214" t="s">
        <v>112</v>
      </c>
      <c r="N10" s="214" t="s">
        <v>134</v>
      </c>
    </row>
    <row r="11" spans="1:14" s="33" customFormat="1" ht="47.25" customHeight="1">
      <c r="A11" s="224"/>
      <c r="B11" s="224"/>
      <c r="C11" s="224"/>
      <c r="D11" s="224"/>
      <c r="E11" s="30" t="s">
        <v>131</v>
      </c>
      <c r="F11" s="30" t="s">
        <v>132</v>
      </c>
      <c r="G11" s="224"/>
      <c r="H11" s="224"/>
      <c r="I11" s="50" t="s">
        <v>109</v>
      </c>
      <c r="J11" s="50" t="s">
        <v>22</v>
      </c>
      <c r="K11" s="50" t="s">
        <v>110</v>
      </c>
      <c r="L11" s="50" t="s">
        <v>111</v>
      </c>
      <c r="M11" s="224"/>
      <c r="N11" s="224"/>
    </row>
    <row r="12" spans="1:14" s="24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</row>
    <row r="13" spans="1:14" s="51" customFormat="1" ht="25.5">
      <c r="A13" s="85" t="s">
        <v>36</v>
      </c>
      <c r="B13" s="86" t="s">
        <v>200</v>
      </c>
      <c r="C13" s="85" t="s">
        <v>194</v>
      </c>
      <c r="D13" s="95" t="s">
        <v>84</v>
      </c>
      <c r="E13" s="52">
        <v>2003</v>
      </c>
      <c r="F13" s="52">
        <v>2005</v>
      </c>
      <c r="G13" s="96">
        <v>4500000</v>
      </c>
      <c r="H13" s="96">
        <v>2500000</v>
      </c>
      <c r="I13" s="96">
        <v>1000000</v>
      </c>
      <c r="J13" s="96"/>
      <c r="K13" s="96">
        <v>1500000</v>
      </c>
      <c r="L13" s="97"/>
      <c r="M13" s="96">
        <v>200000</v>
      </c>
      <c r="N13" s="96"/>
    </row>
    <row r="14" spans="1:14" s="51" customFormat="1" ht="89.25">
      <c r="A14" s="85" t="s">
        <v>37</v>
      </c>
      <c r="B14" s="86" t="s">
        <v>201</v>
      </c>
      <c r="C14" s="85" t="s">
        <v>194</v>
      </c>
      <c r="D14" s="95" t="s">
        <v>84</v>
      </c>
      <c r="E14" s="52">
        <v>2003</v>
      </c>
      <c r="F14" s="52">
        <v>2005</v>
      </c>
      <c r="G14" s="96">
        <v>3000000</v>
      </c>
      <c r="H14" s="96"/>
      <c r="I14" s="96"/>
      <c r="J14" s="96"/>
      <c r="K14" s="96"/>
      <c r="L14" s="96"/>
      <c r="M14" s="96">
        <v>1450000</v>
      </c>
      <c r="N14" s="96"/>
    </row>
    <row r="15" spans="1:14" s="51" customFormat="1" ht="89.25">
      <c r="A15" s="85" t="s">
        <v>38</v>
      </c>
      <c r="B15" s="86" t="s">
        <v>202</v>
      </c>
      <c r="C15" s="85" t="s">
        <v>194</v>
      </c>
      <c r="D15" s="95" t="s">
        <v>84</v>
      </c>
      <c r="E15" s="52">
        <v>2003</v>
      </c>
      <c r="F15" s="52">
        <v>2005</v>
      </c>
      <c r="G15" s="96">
        <v>3000000</v>
      </c>
      <c r="H15" s="96">
        <v>100000</v>
      </c>
      <c r="I15" s="96">
        <v>100000</v>
      </c>
      <c r="J15" s="96"/>
      <c r="K15" s="96"/>
      <c r="L15" s="96"/>
      <c r="M15" s="96">
        <v>950000</v>
      </c>
      <c r="N15" s="96"/>
    </row>
    <row r="16" spans="1:14" s="2" customFormat="1" ht="15.75">
      <c r="A16" s="209" t="s">
        <v>203</v>
      </c>
      <c r="B16" s="210"/>
      <c r="C16" s="210"/>
      <c r="D16" s="210"/>
      <c r="E16" s="210"/>
      <c r="F16" s="211"/>
      <c r="G16" s="94">
        <f aca="true" t="shared" si="0" ref="G16:N16">SUM(G13:G15)</f>
        <v>10500000</v>
      </c>
      <c r="H16" s="94">
        <f t="shared" si="0"/>
        <v>2600000</v>
      </c>
      <c r="I16" s="94">
        <f t="shared" si="0"/>
        <v>1100000</v>
      </c>
      <c r="J16" s="94">
        <f t="shared" si="0"/>
        <v>0</v>
      </c>
      <c r="K16" s="94">
        <f t="shared" si="0"/>
        <v>1500000</v>
      </c>
      <c r="L16" s="94">
        <f t="shared" si="0"/>
        <v>0</v>
      </c>
      <c r="M16" s="94">
        <f t="shared" si="0"/>
        <v>2600000</v>
      </c>
      <c r="N16" s="94">
        <f t="shared" si="0"/>
        <v>0</v>
      </c>
    </row>
    <row r="17" spans="1:14" ht="51">
      <c r="A17" s="85" t="s">
        <v>39</v>
      </c>
      <c r="B17" s="86" t="s">
        <v>204</v>
      </c>
      <c r="C17" s="85" t="s">
        <v>194</v>
      </c>
      <c r="D17" s="52">
        <v>600</v>
      </c>
      <c r="E17" s="52">
        <v>2003</v>
      </c>
      <c r="F17" s="52">
        <v>2005</v>
      </c>
      <c r="G17" s="96">
        <v>600000</v>
      </c>
      <c r="H17" s="96"/>
      <c r="I17" s="96"/>
      <c r="J17" s="96"/>
      <c r="K17" s="96"/>
      <c r="L17" s="96"/>
      <c r="M17" s="96">
        <v>270000</v>
      </c>
      <c r="N17" s="98"/>
    </row>
    <row r="18" spans="1:14" ht="51">
      <c r="A18" s="85" t="s">
        <v>40</v>
      </c>
      <c r="B18" s="86" t="s">
        <v>205</v>
      </c>
      <c r="C18" s="85" t="s">
        <v>194</v>
      </c>
      <c r="D18" s="52">
        <v>600</v>
      </c>
      <c r="E18" s="52">
        <v>2003</v>
      </c>
      <c r="F18" s="52">
        <v>2005</v>
      </c>
      <c r="G18" s="96">
        <v>600000</v>
      </c>
      <c r="H18" s="96"/>
      <c r="I18" s="96"/>
      <c r="J18" s="96"/>
      <c r="K18" s="96"/>
      <c r="L18" s="96"/>
      <c r="M18" s="96">
        <v>260000</v>
      </c>
      <c r="N18" s="98"/>
    </row>
    <row r="19" spans="1:14" ht="25.5">
      <c r="A19" s="85" t="s">
        <v>41</v>
      </c>
      <c r="B19" s="86" t="s">
        <v>206</v>
      </c>
      <c r="C19" s="85" t="s">
        <v>194</v>
      </c>
      <c r="D19" s="52">
        <v>600</v>
      </c>
      <c r="E19" s="52">
        <v>2003</v>
      </c>
      <c r="F19" s="52">
        <v>2005</v>
      </c>
      <c r="G19" s="96">
        <v>400000</v>
      </c>
      <c r="H19" s="96"/>
      <c r="I19" s="96"/>
      <c r="J19" s="96"/>
      <c r="K19" s="96"/>
      <c r="L19" s="96"/>
      <c r="M19" s="96">
        <v>300000</v>
      </c>
      <c r="N19" s="98"/>
    </row>
    <row r="20" spans="1:14" ht="38.25">
      <c r="A20" s="85" t="s">
        <v>144</v>
      </c>
      <c r="B20" s="86" t="s">
        <v>207</v>
      </c>
      <c r="C20" s="85" t="s">
        <v>194</v>
      </c>
      <c r="D20" s="52">
        <v>600</v>
      </c>
      <c r="E20" s="52">
        <v>2003</v>
      </c>
      <c r="F20" s="52">
        <v>2004</v>
      </c>
      <c r="G20" s="96">
        <v>50000</v>
      </c>
      <c r="H20" s="96"/>
      <c r="I20" s="96"/>
      <c r="J20" s="96"/>
      <c r="K20" s="96"/>
      <c r="L20" s="96"/>
      <c r="M20" s="96"/>
      <c r="N20" s="98"/>
    </row>
    <row r="21" spans="1:14" ht="38.25">
      <c r="A21" s="85" t="s">
        <v>155</v>
      </c>
      <c r="B21" s="86" t="s">
        <v>208</v>
      </c>
      <c r="C21" s="85" t="s">
        <v>194</v>
      </c>
      <c r="D21" s="52">
        <v>600</v>
      </c>
      <c r="E21" s="52">
        <v>2003</v>
      </c>
      <c r="F21" s="52">
        <v>2004</v>
      </c>
      <c r="G21" s="96">
        <v>100000</v>
      </c>
      <c r="H21" s="96"/>
      <c r="I21" s="96"/>
      <c r="J21" s="96"/>
      <c r="K21" s="96"/>
      <c r="L21" s="96"/>
      <c r="M21" s="96"/>
      <c r="N21" s="98"/>
    </row>
    <row r="22" spans="1:14" ht="25.5">
      <c r="A22" s="85" t="s">
        <v>209</v>
      </c>
      <c r="B22" s="86" t="s">
        <v>210</v>
      </c>
      <c r="C22" s="85" t="s">
        <v>194</v>
      </c>
      <c r="D22" s="52">
        <v>600</v>
      </c>
      <c r="E22" s="52">
        <v>2003</v>
      </c>
      <c r="F22" s="52">
        <v>2004</v>
      </c>
      <c r="G22" s="96">
        <v>40000</v>
      </c>
      <c r="H22" s="96"/>
      <c r="I22" s="96"/>
      <c r="J22" s="96"/>
      <c r="K22" s="96"/>
      <c r="L22" s="96"/>
      <c r="M22" s="96"/>
      <c r="N22" s="98"/>
    </row>
    <row r="23" spans="1:14" ht="51">
      <c r="A23" s="85" t="s">
        <v>211</v>
      </c>
      <c r="B23" s="86" t="s">
        <v>212</v>
      </c>
      <c r="C23" s="85" t="s">
        <v>194</v>
      </c>
      <c r="D23" s="52">
        <v>600</v>
      </c>
      <c r="E23" s="52">
        <v>2004</v>
      </c>
      <c r="F23" s="52">
        <v>2005</v>
      </c>
      <c r="G23" s="96">
        <v>130000</v>
      </c>
      <c r="H23" s="96">
        <v>130000</v>
      </c>
      <c r="I23" s="96">
        <v>130000</v>
      </c>
      <c r="J23" s="96"/>
      <c r="K23" s="96"/>
      <c r="L23" s="96"/>
      <c r="M23" s="96"/>
      <c r="N23" s="98"/>
    </row>
    <row r="24" spans="1:14" s="2" customFormat="1" ht="15.75">
      <c r="A24" s="209" t="s">
        <v>199</v>
      </c>
      <c r="B24" s="210"/>
      <c r="C24" s="210"/>
      <c r="D24" s="210"/>
      <c r="E24" s="210"/>
      <c r="F24" s="211"/>
      <c r="G24" s="94">
        <f aca="true" t="shared" si="1" ref="G24:N24">SUM(G17:G23)</f>
        <v>1920000</v>
      </c>
      <c r="H24" s="94">
        <f t="shared" si="1"/>
        <v>130000</v>
      </c>
      <c r="I24" s="94">
        <f t="shared" si="1"/>
        <v>130000</v>
      </c>
      <c r="J24" s="94">
        <f t="shared" si="1"/>
        <v>0</v>
      </c>
      <c r="K24" s="94">
        <f t="shared" si="1"/>
        <v>0</v>
      </c>
      <c r="L24" s="94">
        <f t="shared" si="1"/>
        <v>0</v>
      </c>
      <c r="M24" s="94">
        <f t="shared" si="1"/>
        <v>830000</v>
      </c>
      <c r="N24" s="94">
        <f t="shared" si="1"/>
        <v>0</v>
      </c>
    </row>
    <row r="25" spans="1:14" ht="25.5">
      <c r="A25" s="85" t="s">
        <v>213</v>
      </c>
      <c r="B25" s="86" t="s">
        <v>214</v>
      </c>
      <c r="C25" s="85" t="s">
        <v>194</v>
      </c>
      <c r="D25" s="52">
        <v>801</v>
      </c>
      <c r="E25" s="52">
        <v>2003</v>
      </c>
      <c r="F25" s="52">
        <v>2005</v>
      </c>
      <c r="G25" s="96">
        <v>1840000</v>
      </c>
      <c r="H25" s="96">
        <v>1300000</v>
      </c>
      <c r="I25" s="96"/>
      <c r="J25" s="96"/>
      <c r="K25" s="96">
        <v>1300000</v>
      </c>
      <c r="L25" s="96"/>
      <c r="M25" s="96">
        <v>200000</v>
      </c>
      <c r="N25" s="98"/>
    </row>
    <row r="26" spans="1:14" s="2" customFormat="1" ht="15.75">
      <c r="A26" s="227" t="s">
        <v>215</v>
      </c>
      <c r="B26" s="228"/>
      <c r="C26" s="228"/>
      <c r="D26" s="228"/>
      <c r="E26" s="228"/>
      <c r="F26" s="229"/>
      <c r="G26" s="99">
        <f aca="true" t="shared" si="2" ref="G26:N26">SUM(G25)</f>
        <v>1840000</v>
      </c>
      <c r="H26" s="99">
        <f t="shared" si="2"/>
        <v>1300000</v>
      </c>
      <c r="I26" s="99">
        <f t="shared" si="2"/>
        <v>0</v>
      </c>
      <c r="J26" s="99">
        <f t="shared" si="2"/>
        <v>0</v>
      </c>
      <c r="K26" s="99">
        <f t="shared" si="2"/>
        <v>1300000</v>
      </c>
      <c r="L26" s="99">
        <f t="shared" si="2"/>
        <v>0</v>
      </c>
      <c r="M26" s="99">
        <f t="shared" si="2"/>
        <v>200000</v>
      </c>
      <c r="N26" s="99">
        <f t="shared" si="2"/>
        <v>0</v>
      </c>
    </row>
    <row r="27" spans="1:14" s="2" customFormat="1" ht="15.75">
      <c r="A27" s="227" t="s">
        <v>181</v>
      </c>
      <c r="B27" s="228"/>
      <c r="C27" s="228"/>
      <c r="D27" s="228"/>
      <c r="E27" s="228"/>
      <c r="F27" s="229"/>
      <c r="G27" s="99">
        <f aca="true" t="shared" si="3" ref="G27:N27">G16+G24+G26</f>
        <v>14260000</v>
      </c>
      <c r="H27" s="99">
        <f t="shared" si="3"/>
        <v>4030000</v>
      </c>
      <c r="I27" s="99">
        <f t="shared" si="3"/>
        <v>1230000</v>
      </c>
      <c r="J27" s="99">
        <f t="shared" si="3"/>
        <v>0</v>
      </c>
      <c r="K27" s="99">
        <f t="shared" si="3"/>
        <v>2800000</v>
      </c>
      <c r="L27" s="99">
        <f t="shared" si="3"/>
        <v>0</v>
      </c>
      <c r="M27" s="99">
        <f t="shared" si="3"/>
        <v>3630000</v>
      </c>
      <c r="N27" s="99">
        <f t="shared" si="3"/>
        <v>0</v>
      </c>
    </row>
    <row r="28" spans="1:14" ht="15.75">
      <c r="A28" s="51"/>
      <c r="B28" s="51"/>
      <c r="C28" s="51"/>
      <c r="D28" s="51"/>
      <c r="E28" s="51"/>
      <c r="F28" s="51"/>
      <c r="G28" s="100"/>
      <c r="H28" s="100"/>
      <c r="I28" s="100"/>
      <c r="J28" s="100"/>
      <c r="K28" s="100"/>
      <c r="L28" s="100"/>
      <c r="M28" s="100"/>
      <c r="N28" s="101"/>
    </row>
    <row r="29" spans="1:14" ht="15.75">
      <c r="A29" s="51"/>
      <c r="B29" s="51"/>
      <c r="C29" s="51"/>
      <c r="D29" s="51"/>
      <c r="E29" s="51"/>
      <c r="F29" s="51"/>
      <c r="G29" s="100"/>
      <c r="H29" s="100"/>
      <c r="I29" s="100"/>
      <c r="J29" s="100"/>
      <c r="K29" s="100"/>
      <c r="L29" s="100"/>
      <c r="M29" s="100"/>
      <c r="N29" s="101"/>
    </row>
    <row r="30" spans="1:14" ht="15.75">
      <c r="A30" s="51"/>
      <c r="B30" s="51"/>
      <c r="C30" s="51"/>
      <c r="D30" s="51"/>
      <c r="E30" s="51"/>
      <c r="F30" s="51"/>
      <c r="G30" s="100"/>
      <c r="H30" s="100"/>
      <c r="I30" s="100"/>
      <c r="J30" s="100"/>
      <c r="K30" s="100"/>
      <c r="L30" s="100"/>
      <c r="M30" s="100"/>
      <c r="N30" s="101"/>
    </row>
    <row r="31" spans="1:14" ht="15.75">
      <c r="A31" s="51"/>
      <c r="B31" s="51"/>
      <c r="C31" s="51"/>
      <c r="D31" s="51"/>
      <c r="E31" s="51"/>
      <c r="F31" s="51"/>
      <c r="G31" s="100"/>
      <c r="H31" s="100"/>
      <c r="I31" s="100"/>
      <c r="J31" s="100"/>
      <c r="K31" s="100"/>
      <c r="L31" s="100"/>
      <c r="M31" s="100"/>
      <c r="N31" s="101"/>
    </row>
    <row r="32" spans="1:14" ht="15.75">
      <c r="A32" s="51"/>
      <c r="B32" s="51"/>
      <c r="C32" s="51"/>
      <c r="D32" s="51"/>
      <c r="E32" s="51"/>
      <c r="F32" s="51"/>
      <c r="G32" s="100"/>
      <c r="H32" s="100"/>
      <c r="I32" s="100"/>
      <c r="J32" s="100"/>
      <c r="K32" s="100"/>
      <c r="L32" s="100"/>
      <c r="M32" s="100"/>
      <c r="N32" s="101"/>
    </row>
    <row r="33" spans="1:14" ht="15.75">
      <c r="A33" s="51"/>
      <c r="B33" s="51"/>
      <c r="C33" s="51"/>
      <c r="D33" s="51"/>
      <c r="E33" s="51"/>
      <c r="F33" s="51"/>
      <c r="G33" s="100"/>
      <c r="H33" s="100"/>
      <c r="I33" s="100"/>
      <c r="J33" s="100"/>
      <c r="K33" s="100"/>
      <c r="L33" s="100"/>
      <c r="M33" s="100"/>
      <c r="N33" s="101"/>
    </row>
    <row r="34" spans="1:14" ht="15.75">
      <c r="A34" s="51"/>
      <c r="B34" s="51"/>
      <c r="C34" s="51"/>
      <c r="D34" s="51"/>
      <c r="E34" s="51"/>
      <c r="F34" s="51"/>
      <c r="G34" s="100"/>
      <c r="H34" s="100"/>
      <c r="I34" s="100"/>
      <c r="J34" s="100"/>
      <c r="K34" s="100"/>
      <c r="L34" s="100"/>
      <c r="M34" s="100"/>
      <c r="N34" s="101"/>
    </row>
    <row r="35" spans="1:14" ht="15.75">
      <c r="A35" s="51"/>
      <c r="B35" s="51"/>
      <c r="C35" s="51"/>
      <c r="D35" s="51"/>
      <c r="E35" s="51"/>
      <c r="F35" s="51"/>
      <c r="G35" s="100"/>
      <c r="H35" s="100"/>
      <c r="I35" s="100"/>
      <c r="J35" s="100"/>
      <c r="K35" s="100"/>
      <c r="L35" s="100"/>
      <c r="M35" s="100"/>
      <c r="N35" s="101"/>
    </row>
    <row r="36" spans="1:14" ht="15.75">
      <c r="A36" s="51"/>
      <c r="B36" s="51"/>
      <c r="C36" s="51"/>
      <c r="D36" s="51"/>
      <c r="E36" s="51"/>
      <c r="F36" s="51"/>
      <c r="G36" s="100"/>
      <c r="H36" s="100"/>
      <c r="I36" s="100"/>
      <c r="J36" s="100"/>
      <c r="K36" s="100"/>
      <c r="L36" s="100"/>
      <c r="M36" s="100"/>
      <c r="N36" s="101"/>
    </row>
    <row r="37" spans="1:14" ht="15.75">
      <c r="A37" s="51"/>
      <c r="B37" s="51"/>
      <c r="C37" s="51"/>
      <c r="D37" s="51"/>
      <c r="E37" s="51"/>
      <c r="F37" s="51"/>
      <c r="G37" s="100"/>
      <c r="H37" s="100"/>
      <c r="I37" s="100"/>
      <c r="J37" s="100"/>
      <c r="K37" s="100"/>
      <c r="L37" s="100"/>
      <c r="M37" s="100"/>
      <c r="N37" s="101"/>
    </row>
    <row r="38" spans="1:14" ht="15.75">
      <c r="A38" s="51"/>
      <c r="B38" s="51"/>
      <c r="C38" s="51"/>
      <c r="D38" s="51"/>
      <c r="E38" s="51"/>
      <c r="F38" s="51"/>
      <c r="G38" s="100"/>
      <c r="H38" s="100"/>
      <c r="I38" s="100"/>
      <c r="J38" s="100"/>
      <c r="K38" s="100"/>
      <c r="L38" s="100"/>
      <c r="M38" s="100"/>
      <c r="N38" s="101"/>
    </row>
    <row r="39" spans="1:13" ht="15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5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5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5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5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5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5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5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5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5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</sheetData>
  <mergeCells count="15">
    <mergeCell ref="A27:F27"/>
    <mergeCell ref="M10:M11"/>
    <mergeCell ref="A16:F16"/>
    <mergeCell ref="A24:F24"/>
    <mergeCell ref="A26:F26"/>
    <mergeCell ref="N10:N11"/>
    <mergeCell ref="E10:F10"/>
    <mergeCell ref="A6:N7"/>
    <mergeCell ref="A10:A11"/>
    <mergeCell ref="B10:B11"/>
    <mergeCell ref="I10:L10"/>
    <mergeCell ref="C10:C11"/>
    <mergeCell ref="D10:D11"/>
    <mergeCell ref="G10:G11"/>
    <mergeCell ref="H10:H11"/>
  </mergeCells>
  <printOptions/>
  <pageMargins left="0.11811023622047245" right="0.11811023622047245" top="0.3937007874015748" bottom="0.7874015748031497" header="0.3937007874015748" footer="0.5118110236220472"/>
  <pageSetup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F14" sqref="F1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1.00390625" style="1" customWidth="1"/>
    <col min="13" max="16384" width="9.125" style="1" customWidth="1"/>
  </cols>
  <sheetData>
    <row r="1" ht="15.75">
      <c r="J1" s="1" t="s">
        <v>51</v>
      </c>
    </row>
    <row r="2" ht="15.75">
      <c r="J2" s="1" t="s">
        <v>8</v>
      </c>
    </row>
    <row r="3" spans="7:10" ht="15.75">
      <c r="G3" s="2"/>
      <c r="J3" s="1" t="s">
        <v>9</v>
      </c>
    </row>
    <row r="4" ht="15.75">
      <c r="J4" s="1" t="s">
        <v>10</v>
      </c>
    </row>
    <row r="6" spans="1:12" ht="15.75" customHeight="1">
      <c r="A6" s="194" t="s">
        <v>137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8" spans="11:12" ht="15.75">
      <c r="K8" s="3"/>
      <c r="L8" s="3" t="s">
        <v>6</v>
      </c>
    </row>
    <row r="9" spans="1:12" s="35" customFormat="1" ht="16.5" customHeight="1">
      <c r="A9" s="230" t="s">
        <v>2</v>
      </c>
      <c r="B9" s="230" t="s">
        <v>53</v>
      </c>
      <c r="C9" s="230" t="s">
        <v>52</v>
      </c>
      <c r="D9" s="230" t="s">
        <v>135</v>
      </c>
      <c r="E9" s="230" t="s">
        <v>34</v>
      </c>
      <c r="F9" s="216" t="s">
        <v>54</v>
      </c>
      <c r="G9" s="218"/>
      <c r="H9" s="230" t="s">
        <v>16</v>
      </c>
      <c r="I9" s="230" t="s">
        <v>5</v>
      </c>
      <c r="J9" s="230"/>
      <c r="K9" s="230"/>
      <c r="L9" s="214" t="s">
        <v>136</v>
      </c>
    </row>
    <row r="10" spans="1:12" s="33" customFormat="1" ht="51">
      <c r="A10" s="230"/>
      <c r="B10" s="230"/>
      <c r="C10" s="230"/>
      <c r="D10" s="230"/>
      <c r="E10" s="230"/>
      <c r="F10" s="30" t="s">
        <v>113</v>
      </c>
      <c r="G10" s="30" t="s">
        <v>114</v>
      </c>
      <c r="H10" s="230"/>
      <c r="I10" s="30" t="s">
        <v>55</v>
      </c>
      <c r="J10" s="30" t="s">
        <v>56</v>
      </c>
      <c r="K10" s="30" t="s">
        <v>57</v>
      </c>
      <c r="L10" s="215"/>
    </row>
    <row r="11" spans="1:12" s="24" customFormat="1" ht="11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39">
      <c r="A12" s="48" t="s">
        <v>36</v>
      </c>
      <c r="B12" s="29" t="s">
        <v>252</v>
      </c>
      <c r="C12" s="48" t="s">
        <v>254</v>
      </c>
      <c r="D12" s="48"/>
      <c r="E12" s="48">
        <v>1192000</v>
      </c>
      <c r="F12" s="84">
        <v>300000</v>
      </c>
      <c r="G12" s="48"/>
      <c r="H12" s="48">
        <v>1192000</v>
      </c>
      <c r="I12" s="48"/>
      <c r="J12" s="48"/>
      <c r="K12" s="48"/>
      <c r="L12" s="48"/>
    </row>
    <row r="13" spans="1:12" ht="15.75">
      <c r="A13" s="102" t="s">
        <v>37</v>
      </c>
      <c r="B13" s="103" t="s">
        <v>253</v>
      </c>
      <c r="C13" s="49" t="s">
        <v>255</v>
      </c>
      <c r="D13" s="82"/>
      <c r="E13" s="82">
        <v>151000</v>
      </c>
      <c r="F13" s="82">
        <v>95000</v>
      </c>
      <c r="G13" s="82"/>
      <c r="H13" s="82">
        <v>151000</v>
      </c>
      <c r="I13" s="82"/>
      <c r="J13" s="82"/>
      <c r="K13" s="82"/>
      <c r="L13" s="82"/>
    </row>
    <row r="14" spans="1:12" ht="15.75">
      <c r="A14" s="231" t="s">
        <v>125</v>
      </c>
      <c r="B14" s="232"/>
      <c r="C14" s="36"/>
      <c r="D14" s="83">
        <f>SUM(D12:D13)</f>
        <v>0</v>
      </c>
      <c r="E14" s="83">
        <f aca="true" t="shared" si="0" ref="E14:L14">SUM(E12:E13)</f>
        <v>1343000</v>
      </c>
      <c r="F14" s="83">
        <f t="shared" si="0"/>
        <v>395000</v>
      </c>
      <c r="G14" s="83">
        <f t="shared" si="0"/>
        <v>0</v>
      </c>
      <c r="H14" s="83">
        <f t="shared" si="0"/>
        <v>1343000</v>
      </c>
      <c r="I14" s="83">
        <f t="shared" si="0"/>
        <v>0</v>
      </c>
      <c r="J14" s="83">
        <f t="shared" si="0"/>
        <v>0</v>
      </c>
      <c r="K14" s="83">
        <f t="shared" si="0"/>
        <v>0</v>
      </c>
      <c r="L14" s="83">
        <f t="shared" si="0"/>
        <v>0</v>
      </c>
    </row>
    <row r="15" spans="1:12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4" t="s">
        <v>66</v>
      </c>
      <c r="L18" s="37"/>
    </row>
    <row r="19" spans="1:12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" t="s">
        <v>67</v>
      </c>
      <c r="L19" s="37"/>
    </row>
  </sheetData>
  <mergeCells count="11">
    <mergeCell ref="A14:B14"/>
    <mergeCell ref="A9:A10"/>
    <mergeCell ref="B9:B10"/>
    <mergeCell ref="A6:L6"/>
    <mergeCell ref="C9:C10"/>
    <mergeCell ref="D9:D10"/>
    <mergeCell ref="L9:L10"/>
    <mergeCell ref="E9:E10"/>
    <mergeCell ref="H9:H10"/>
    <mergeCell ref="I9:K9"/>
    <mergeCell ref="F9:G9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4" sqref="D24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1.75390625" style="1" customWidth="1"/>
    <col min="5" max="5" width="14.00390625" style="1" customWidth="1"/>
    <col min="6" max="6" width="11.125" style="1" customWidth="1"/>
    <col min="7" max="7" width="11.75390625" style="1" customWidth="1"/>
    <col min="8" max="16384" width="9.125" style="1" customWidth="1"/>
  </cols>
  <sheetData>
    <row r="1" ht="15.75">
      <c r="E1" s="1" t="s">
        <v>58</v>
      </c>
    </row>
    <row r="2" spans="3:5" ht="16.5">
      <c r="C2" s="20"/>
      <c r="D2" s="20"/>
      <c r="E2" s="1" t="s">
        <v>120</v>
      </c>
    </row>
    <row r="3" ht="15.75">
      <c r="E3" s="1" t="s">
        <v>121</v>
      </c>
    </row>
    <row r="4" ht="15.75">
      <c r="E4" s="1" t="s">
        <v>122</v>
      </c>
    </row>
    <row r="6" spans="1:7" ht="15.75">
      <c r="A6" s="178" t="s">
        <v>138</v>
      </c>
      <c r="B6" s="178"/>
      <c r="C6" s="178"/>
      <c r="D6" s="178"/>
      <c r="E6" s="178"/>
      <c r="F6" s="178"/>
      <c r="G6" s="178"/>
    </row>
    <row r="8" spans="6:7" ht="15.75">
      <c r="F8" s="3"/>
      <c r="G8" s="3" t="s">
        <v>6</v>
      </c>
    </row>
    <row r="9" spans="1:7" s="38" customFormat="1" ht="25.5">
      <c r="A9" s="30" t="s">
        <v>2</v>
      </c>
      <c r="B9" s="30" t="s">
        <v>52</v>
      </c>
      <c r="C9" s="30" t="s">
        <v>140</v>
      </c>
      <c r="D9" s="30" t="s">
        <v>115</v>
      </c>
      <c r="E9" s="30" t="s">
        <v>117</v>
      </c>
      <c r="F9" s="30" t="s">
        <v>118</v>
      </c>
      <c r="G9" s="30" t="s">
        <v>116</v>
      </c>
    </row>
    <row r="10" spans="1:7" s="24" customFormat="1" ht="11.25">
      <c r="A10" s="23">
        <v>1</v>
      </c>
      <c r="B10" s="23">
        <v>2</v>
      </c>
      <c r="C10" s="23">
        <v>3</v>
      </c>
      <c r="D10" s="23"/>
      <c r="E10" s="23">
        <v>4</v>
      </c>
      <c r="F10" s="23">
        <v>5</v>
      </c>
      <c r="G10" s="23"/>
    </row>
    <row r="11" spans="1:7" ht="47.25">
      <c r="A11" s="41" t="s">
        <v>36</v>
      </c>
      <c r="B11" s="42" t="s">
        <v>126</v>
      </c>
      <c r="C11" s="31" t="s">
        <v>119</v>
      </c>
      <c r="D11" s="79">
        <v>3497</v>
      </c>
      <c r="E11" s="79">
        <v>3634</v>
      </c>
      <c r="F11" s="79">
        <v>1113</v>
      </c>
      <c r="G11" s="79">
        <v>6018</v>
      </c>
    </row>
    <row r="12" spans="1:7" ht="15.75">
      <c r="A12" s="9"/>
      <c r="B12" s="34"/>
      <c r="C12" s="9"/>
      <c r="D12" s="9"/>
      <c r="E12" s="9"/>
      <c r="F12" s="9"/>
      <c r="G12" s="9"/>
    </row>
    <row r="13" spans="1:7" ht="15.75">
      <c r="A13" s="9"/>
      <c r="B13" s="34"/>
      <c r="C13" s="9"/>
      <c r="D13" s="9"/>
      <c r="E13" s="9"/>
      <c r="F13" s="9"/>
      <c r="G13" s="9"/>
    </row>
    <row r="14" spans="1:7" ht="15.75">
      <c r="A14" s="9"/>
      <c r="B14" s="34"/>
      <c r="C14" s="9"/>
      <c r="D14" s="9"/>
      <c r="E14" s="9"/>
      <c r="F14" s="9"/>
      <c r="G14" s="9"/>
    </row>
    <row r="15" spans="1:7" ht="15.75">
      <c r="A15" s="9"/>
      <c r="B15" s="34"/>
      <c r="C15" s="9"/>
      <c r="D15" s="9"/>
      <c r="E15" s="9"/>
      <c r="F15" s="9"/>
      <c r="G15" s="9"/>
    </row>
    <row r="16" spans="1:7" ht="15.75">
      <c r="A16" s="9"/>
      <c r="B16" s="34"/>
      <c r="C16" s="9"/>
      <c r="D16" s="9"/>
      <c r="E16" s="9"/>
      <c r="F16" s="9"/>
      <c r="G16" s="9"/>
    </row>
    <row r="17" spans="1:7" ht="15.75">
      <c r="A17" s="9"/>
      <c r="B17" s="34"/>
      <c r="C17" s="9"/>
      <c r="D17" s="9"/>
      <c r="E17" s="9"/>
      <c r="F17" s="9"/>
      <c r="G17" s="9"/>
    </row>
    <row r="18" spans="1:7" ht="15.75">
      <c r="A18" s="9"/>
      <c r="B18" s="34"/>
      <c r="C18" s="9"/>
      <c r="D18" s="9"/>
      <c r="E18" s="9"/>
      <c r="F18" s="9"/>
      <c r="G18" s="9"/>
    </row>
    <row r="19" spans="1:7" ht="15.75">
      <c r="A19" s="9"/>
      <c r="B19" s="34"/>
      <c r="C19" s="9"/>
      <c r="D19" s="9"/>
      <c r="E19" s="9"/>
      <c r="F19" s="9"/>
      <c r="G19" s="9"/>
    </row>
    <row r="20" spans="1:7" ht="15.75">
      <c r="A20" s="9"/>
      <c r="B20" s="34"/>
      <c r="C20" s="9"/>
      <c r="D20" s="9"/>
      <c r="E20" s="9"/>
      <c r="F20" s="9"/>
      <c r="G20" s="9"/>
    </row>
    <row r="21" spans="1:7" ht="15.75">
      <c r="A21" s="9"/>
      <c r="B21" s="34"/>
      <c r="C21" s="9"/>
      <c r="D21" s="9"/>
      <c r="E21" s="9"/>
      <c r="F21" s="9"/>
      <c r="G21" s="9"/>
    </row>
    <row r="22" spans="1:7" ht="15.75">
      <c r="A22" s="9"/>
      <c r="B22" s="34"/>
      <c r="C22" s="9"/>
      <c r="D22" s="9"/>
      <c r="E22" s="9"/>
      <c r="F22" s="9"/>
      <c r="G22" s="9"/>
    </row>
    <row r="23" spans="1:7" ht="15.75">
      <c r="A23" s="9"/>
      <c r="B23" s="34"/>
      <c r="C23" s="9"/>
      <c r="D23" s="9"/>
      <c r="E23" s="9"/>
      <c r="F23" s="9"/>
      <c r="G23" s="9"/>
    </row>
    <row r="24" spans="1:7" ht="15.75">
      <c r="A24" s="9"/>
      <c r="B24" s="34"/>
      <c r="C24" s="9"/>
      <c r="D24" s="9"/>
      <c r="E24" s="9"/>
      <c r="F24" s="9"/>
      <c r="G24" s="9"/>
    </row>
    <row r="25" spans="1:7" ht="15.75">
      <c r="A25" s="9"/>
      <c r="B25" s="34"/>
      <c r="C25" s="9"/>
      <c r="D25" s="9"/>
      <c r="E25" s="9"/>
      <c r="F25" s="9"/>
      <c r="G25" s="9"/>
    </row>
    <row r="26" spans="1:7" ht="15.75">
      <c r="A26" s="10"/>
      <c r="B26" s="40"/>
      <c r="C26" s="147" t="s">
        <v>262</v>
      </c>
      <c r="D26" s="10">
        <v>3497</v>
      </c>
      <c r="E26" s="10">
        <v>3634</v>
      </c>
      <c r="F26" s="10">
        <v>1113</v>
      </c>
      <c r="G26" s="10">
        <v>6018</v>
      </c>
    </row>
    <row r="27" ht="15.75">
      <c r="B27" s="39"/>
    </row>
    <row r="28" ht="15.75">
      <c r="E28" s="4" t="s">
        <v>66</v>
      </c>
    </row>
    <row r="29" ht="15.75">
      <c r="E29" s="4" t="s">
        <v>67</v>
      </c>
    </row>
  </sheetData>
  <mergeCells count="1">
    <mergeCell ref="A6:G6"/>
  </mergeCells>
  <printOptions/>
  <pageMargins left="0.3937007874015748" right="0.31496062992125984" top="0.3937007874015748" bottom="0.7874015748031497" header="0.3937007874015748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6" sqref="E26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1" t="s">
        <v>271</v>
      </c>
    </row>
    <row r="2" spans="3:5" ht="16.5">
      <c r="C2" s="20"/>
      <c r="E2" s="1" t="s">
        <v>62</v>
      </c>
    </row>
    <row r="3" ht="15.75">
      <c r="E3" s="1" t="s">
        <v>63</v>
      </c>
    </row>
    <row r="4" ht="15.75">
      <c r="E4" s="1" t="s">
        <v>64</v>
      </c>
    </row>
    <row r="6" spans="1:5" ht="15.75">
      <c r="A6" s="178" t="s">
        <v>139</v>
      </c>
      <c r="B6" s="178"/>
      <c r="C6" s="178"/>
      <c r="D6" s="178"/>
      <c r="E6" s="178"/>
    </row>
    <row r="7" ht="15.75">
      <c r="E7" s="3"/>
    </row>
    <row r="8" spans="1:5" s="7" customFormat="1" ht="27.75" customHeight="1">
      <c r="A8" s="8" t="s">
        <v>2</v>
      </c>
      <c r="B8" s="8" t="s">
        <v>52</v>
      </c>
      <c r="C8" s="8" t="s">
        <v>59</v>
      </c>
      <c r="D8" s="8" t="s">
        <v>60</v>
      </c>
      <c r="E8" s="8" t="s">
        <v>61</v>
      </c>
    </row>
    <row r="9" spans="1:5" s="4" customFormat="1" ht="15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s="4" customFormat="1" ht="15.75">
      <c r="A10" s="148" t="s">
        <v>36</v>
      </c>
      <c r="B10" s="150">
        <v>600</v>
      </c>
      <c r="C10" s="149" t="s">
        <v>263</v>
      </c>
      <c r="D10" s="149"/>
      <c r="E10" s="149"/>
    </row>
    <row r="11" spans="1:5" s="4" customFormat="1" ht="15.75">
      <c r="A11" s="148"/>
      <c r="B11" s="153">
        <v>60014</v>
      </c>
      <c r="C11" s="152" t="s">
        <v>264</v>
      </c>
      <c r="D11" s="153">
        <v>150000</v>
      </c>
      <c r="E11" s="154" t="s">
        <v>265</v>
      </c>
    </row>
    <row r="12" spans="1:5" ht="15.75">
      <c r="A12" s="243" t="s">
        <v>37</v>
      </c>
      <c r="B12" s="41">
        <v>700</v>
      </c>
      <c r="C12" s="233" t="s">
        <v>252</v>
      </c>
      <c r="D12" s="245">
        <v>300000</v>
      </c>
      <c r="E12" s="243" t="s">
        <v>189</v>
      </c>
    </row>
    <row r="13" spans="1:5" ht="15.75">
      <c r="A13" s="250"/>
      <c r="B13" s="77">
        <v>70004</v>
      </c>
      <c r="C13" s="249"/>
      <c r="D13" s="246"/>
      <c r="E13" s="250"/>
    </row>
    <row r="14" spans="1:5" ht="15.75">
      <c r="A14" s="243" t="s">
        <v>38</v>
      </c>
      <c r="B14" s="41">
        <v>801</v>
      </c>
      <c r="C14" s="233" t="s">
        <v>258</v>
      </c>
      <c r="D14" s="245">
        <v>195000</v>
      </c>
      <c r="E14" s="243" t="s">
        <v>188</v>
      </c>
    </row>
    <row r="15" spans="1:5" ht="15.75">
      <c r="A15" s="250"/>
      <c r="B15" s="77">
        <v>80101</v>
      </c>
      <c r="C15" s="249"/>
      <c r="D15" s="246"/>
      <c r="E15" s="250"/>
    </row>
    <row r="16" spans="1:5" ht="15.75">
      <c r="A16" s="243" t="s">
        <v>39</v>
      </c>
      <c r="B16" s="41">
        <v>801</v>
      </c>
      <c r="C16" s="233" t="s">
        <v>141</v>
      </c>
      <c r="D16" s="245">
        <v>95000</v>
      </c>
      <c r="E16" s="247" t="s">
        <v>189</v>
      </c>
    </row>
    <row r="17" spans="1:5" ht="15.75">
      <c r="A17" s="244"/>
      <c r="B17" s="80">
        <v>80104</v>
      </c>
      <c r="C17" s="234"/>
      <c r="D17" s="246"/>
      <c r="E17" s="248"/>
    </row>
    <row r="18" spans="1:5" ht="15.75" customHeight="1">
      <c r="A18" s="31" t="s">
        <v>40</v>
      </c>
      <c r="B18" s="31">
        <v>921</v>
      </c>
      <c r="C18" s="233" t="s">
        <v>257</v>
      </c>
      <c r="D18" s="235">
        <v>110000</v>
      </c>
      <c r="E18" s="237" t="s">
        <v>190</v>
      </c>
    </row>
    <row r="19" spans="1:5" ht="15.75">
      <c r="A19" s="81"/>
      <c r="B19" s="81">
        <v>92109</v>
      </c>
      <c r="C19" s="234"/>
      <c r="D19" s="236"/>
      <c r="E19" s="238"/>
    </row>
    <row r="20" spans="1:5" ht="15.75">
      <c r="A20" s="233" t="s">
        <v>41</v>
      </c>
      <c r="B20" s="31">
        <v>921</v>
      </c>
      <c r="C20" s="233" t="s">
        <v>177</v>
      </c>
      <c r="D20" s="235">
        <v>46000</v>
      </c>
      <c r="E20" s="237" t="s">
        <v>190</v>
      </c>
    </row>
    <row r="21" spans="1:5" ht="15.75">
      <c r="A21" s="234"/>
      <c r="B21" s="81">
        <v>92116</v>
      </c>
      <c r="C21" s="234"/>
      <c r="D21" s="239"/>
      <c r="E21" s="238"/>
    </row>
    <row r="22" spans="1:5" ht="15.75">
      <c r="A22" s="31" t="s">
        <v>144</v>
      </c>
      <c r="B22" s="31">
        <v>926</v>
      </c>
      <c r="C22" s="233" t="s">
        <v>266</v>
      </c>
      <c r="D22" s="235">
        <v>20000</v>
      </c>
      <c r="E22" s="237" t="s">
        <v>191</v>
      </c>
    </row>
    <row r="23" spans="1:5" ht="16.5" customHeight="1">
      <c r="A23" s="81"/>
      <c r="B23" s="81">
        <v>92605</v>
      </c>
      <c r="C23" s="234"/>
      <c r="D23" s="236"/>
      <c r="E23" s="238"/>
    </row>
    <row r="24" spans="1:5" ht="1.5" customHeight="1" hidden="1">
      <c r="A24" s="156"/>
      <c r="B24" s="81"/>
      <c r="C24" s="234"/>
      <c r="D24" s="236"/>
      <c r="E24" s="238"/>
    </row>
    <row r="25" spans="1:5" ht="15.75">
      <c r="A25" s="155"/>
      <c r="B25" s="78">
        <v>92695</v>
      </c>
      <c r="C25" s="78" t="s">
        <v>267</v>
      </c>
      <c r="D25" s="69">
        <v>3000</v>
      </c>
      <c r="E25" s="151"/>
    </row>
    <row r="26" spans="1:5" ht="15.75">
      <c r="A26" s="240" t="s">
        <v>192</v>
      </c>
      <c r="B26" s="241"/>
      <c r="C26" s="242"/>
      <c r="D26" s="66">
        <v>919000</v>
      </c>
      <c r="E26" s="108"/>
    </row>
    <row r="28" ht="15.75">
      <c r="E28" s="4" t="s">
        <v>66</v>
      </c>
    </row>
    <row r="29" ht="15.75">
      <c r="E29" s="4" t="s">
        <v>67</v>
      </c>
    </row>
  </sheetData>
  <mergeCells count="24">
    <mergeCell ref="A6:E6"/>
    <mergeCell ref="C12:C13"/>
    <mergeCell ref="A12:A13"/>
    <mergeCell ref="D12:D13"/>
    <mergeCell ref="E12:E13"/>
    <mergeCell ref="C14:C15"/>
    <mergeCell ref="A14:A15"/>
    <mergeCell ref="D14:D15"/>
    <mergeCell ref="E14:E15"/>
    <mergeCell ref="A26:C26"/>
    <mergeCell ref="E18:E19"/>
    <mergeCell ref="C16:C17"/>
    <mergeCell ref="A16:A17"/>
    <mergeCell ref="C18:C19"/>
    <mergeCell ref="D18:D19"/>
    <mergeCell ref="D16:D17"/>
    <mergeCell ref="E16:E17"/>
    <mergeCell ref="A20:A21"/>
    <mergeCell ref="C20:C21"/>
    <mergeCell ref="C22:C24"/>
    <mergeCell ref="D22:D24"/>
    <mergeCell ref="E20:E21"/>
    <mergeCell ref="D20:D21"/>
    <mergeCell ref="E22:E24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</cp:lastModifiedBy>
  <cp:lastPrinted>2004-03-11T09:22:50Z</cp:lastPrinted>
  <dcterms:created xsi:type="dcterms:W3CDTF">2000-10-09T19:11:55Z</dcterms:created>
  <dcterms:modified xsi:type="dcterms:W3CDTF">2004-04-07T10:46:34Z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